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arcounties-my.sharepoint.com/personal/jspence_arorp_org/Documents/ARORP/Proposals/2023 Proposals/ARORP23-062 Sebastian County Opioid Task Force/23-062 Reporting/23-062 Annual Evaluation/"/>
    </mc:Choice>
  </mc:AlternateContent>
  <xr:revisionPtr revIDLastSave="38" documentId="13_ncr:1_{F39C084F-822F-4203-8848-1B97930EDF17}" xr6:coauthVersionLast="47" xr6:coauthVersionMax="47" xr10:uidLastSave="{E11B32F1-3E35-4EC5-B6DA-1FF59696D4CC}"/>
  <bookViews>
    <workbookView xWindow="34950" yWindow="-630" windowWidth="30990" windowHeight="15240" xr2:uid="{00000000-000D-0000-FFFF-FFFF00000000}"/>
  </bookViews>
  <sheets>
    <sheet name="COPE Application Sample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tsa0kJqjNARg7SQcG1Y5yNU/Mqw=="/>
    </ext>
  </extLst>
</workbook>
</file>

<file path=xl/calcChain.xml><?xml version="1.0" encoding="utf-8"?>
<calcChain xmlns="http://schemas.openxmlformats.org/spreadsheetml/2006/main">
  <c r="D38" i="1" l="1"/>
  <c r="D31" i="1"/>
  <c r="D37" i="1"/>
  <c r="D73" i="1"/>
  <c r="F73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5" i="1"/>
  <c r="F44" i="1"/>
  <c r="F43" i="1"/>
  <c r="F42" i="1"/>
  <c r="D64" i="1"/>
  <c r="C73" i="1"/>
  <c r="C64" i="1"/>
  <c r="F15" i="1"/>
  <c r="F14" i="1"/>
  <c r="F13" i="1"/>
  <c r="F12" i="1"/>
  <c r="F11" i="1"/>
  <c r="F10" i="1"/>
  <c r="D16" i="1"/>
  <c r="F64" i="1" l="1"/>
  <c r="F38" i="1"/>
  <c r="F37" i="1"/>
  <c r="D36" i="1"/>
  <c r="F35" i="1"/>
  <c r="F31" i="1"/>
  <c r="D30" i="1"/>
  <c r="F30" i="1" s="1"/>
  <c r="D29" i="1"/>
  <c r="F29" i="1" s="1"/>
  <c r="F28" i="1"/>
  <c r="D25" i="1"/>
  <c r="F20" i="1"/>
  <c r="F21" i="1"/>
  <c r="F22" i="1"/>
  <c r="F23" i="1"/>
  <c r="F24" i="1"/>
  <c r="F19" i="1"/>
  <c r="C39" i="1"/>
  <c r="C32" i="1"/>
  <c r="C25" i="1"/>
  <c r="C16" i="1"/>
  <c r="F16" i="1" s="1"/>
  <c r="C7" i="1"/>
  <c r="C75" i="1" l="1"/>
  <c r="F25" i="1"/>
  <c r="F32" i="1"/>
  <c r="D32" i="1"/>
  <c r="D39" i="1"/>
  <c r="F36" i="1"/>
  <c r="F39" i="1" s="1"/>
  <c r="D7" i="1"/>
  <c r="F6" i="1"/>
  <c r="D75" i="1" l="1"/>
  <c r="F75" i="1" s="1"/>
</calcChain>
</file>

<file path=xl/sharedStrings.xml><?xml version="1.0" encoding="utf-8"?>
<sst xmlns="http://schemas.openxmlformats.org/spreadsheetml/2006/main" count="122" uniqueCount="71">
  <si>
    <t>CADCA Membership</t>
  </si>
  <si>
    <r>
      <rPr>
        <sz val="11"/>
        <rFont val="Calibri"/>
        <family val="2"/>
      </rPr>
      <t>Become a</t>
    </r>
    <r>
      <rPr>
        <u/>
        <sz val="11"/>
        <color rgb="FF1155CC"/>
        <rFont val="Calibri"/>
        <family val="2"/>
      </rPr>
      <t xml:space="preserve"> CADCA Member </t>
    </r>
  </si>
  <si>
    <t>Total Cost:</t>
  </si>
  <si>
    <t>CADCA Forum</t>
  </si>
  <si>
    <t>Conference Registration</t>
  </si>
  <si>
    <t>$695 per person x2 attendees</t>
  </si>
  <si>
    <t>Baggage</t>
  </si>
  <si>
    <t xml:space="preserve">$30 per bag one way x2 ways x2 attendees </t>
  </si>
  <si>
    <t>Round Trip Airfare</t>
  </si>
  <si>
    <t>$500 per round trip flight x2 attendees</t>
  </si>
  <si>
    <t>Local Travel</t>
  </si>
  <si>
    <t>$100 per day x5 days x2 attendees</t>
  </si>
  <si>
    <t>Hotel</t>
  </si>
  <si>
    <t xml:space="preserve">$300 per night x4 nights x 2 attendees </t>
  </si>
  <si>
    <t>Per Diem</t>
  </si>
  <si>
    <t>$66 per day x5 days x2 attendees</t>
  </si>
  <si>
    <t>Arkansas In-Person Training I</t>
  </si>
  <si>
    <t>Mileage</t>
  </si>
  <si>
    <t>Arkansas In-Person Training II</t>
  </si>
  <si>
    <r>
      <rPr>
        <b/>
        <sz val="14"/>
        <color rgb="FFFFFFFF"/>
        <rFont val="Calibri"/>
        <family val="2"/>
      </rPr>
      <t>Opioid Prevention Educational Materials</t>
    </r>
    <r>
      <rPr>
        <b/>
        <sz val="11"/>
        <color rgb="FFFFFFFF"/>
        <rFont val="Calibri"/>
        <family val="2"/>
      </rPr>
      <t xml:space="preserve"> </t>
    </r>
  </si>
  <si>
    <t>Sebastian County Opioid Task Force</t>
  </si>
  <si>
    <t xml:space="preserve">Shipping &amp; Handling </t>
  </si>
  <si>
    <t>$0.52 per mile x 165 miles from Fort Smith to Little Rock x 2 ways x 2 attendees</t>
  </si>
  <si>
    <t>10 THINGS You can Do To Keep Your Child  Drug Free - Pamphlet</t>
  </si>
  <si>
    <t>Talking with Your Child about Drugs and Alcohol - Pamphlet</t>
  </si>
  <si>
    <t>What is your Drug I.Q.? Pamphlet</t>
  </si>
  <si>
    <t>Drug Emojis: Decoded Pamphlet</t>
  </si>
  <si>
    <t xml:space="preserve">Total Cost </t>
  </si>
  <si>
    <t>Sebastian County Opioid Task Force has no budget.  $200 x 2</t>
  </si>
  <si>
    <t>InFocus: A Parent's Guide - Synthetic Drugs-Pamphlet</t>
  </si>
  <si>
    <t>CADCA Midyear</t>
  </si>
  <si>
    <t>760 in English and Spanish.  .47 ea.</t>
  </si>
  <si>
    <t>Street Smart Drug Dictionary - Pamphlet</t>
  </si>
  <si>
    <t>Amount Budgeted</t>
  </si>
  <si>
    <t>Spent to date</t>
  </si>
  <si>
    <t>Itemized Description of Amount Spent</t>
  </si>
  <si>
    <t>Amount left over</t>
  </si>
  <si>
    <t>Heather Edwards $1738.21 Embassy Hotel DFW</t>
  </si>
  <si>
    <t>COPE Annotated Budget 2023</t>
  </si>
  <si>
    <t>When gathering invoices and receipts for the Quarterly 1 report, we noticed we were lacking $200 payment for CADCA Membership.  The invoice payment process was initiated 7/31/23</t>
  </si>
  <si>
    <t>B</t>
  </si>
  <si>
    <t>`</t>
  </si>
  <si>
    <t>Additional Resouces and Materials</t>
  </si>
  <si>
    <t xml:space="preserve">Lesley Gabel Consulting </t>
  </si>
  <si>
    <t>Invoice 72477- 4/24/2024 (8' Table Cover-2 Retractable Banners - 10'x10' Popup Tent</t>
  </si>
  <si>
    <t>Invoice 022024SCO  (Grant Review, Coaching Call, Narrative Review)</t>
  </si>
  <si>
    <t>Invoice 032024SCO  (Assist with Narrative &amp; Budget Narrative)</t>
  </si>
  <si>
    <t>Invoice 04192024SCO   (Assist with  Attachments and Submission)</t>
  </si>
  <si>
    <t>Graphic Services Company</t>
  </si>
  <si>
    <t>Infocus: A Parent's Guide to Fentanyl Phamplet</t>
  </si>
  <si>
    <t>English (500 x .48 ea.)</t>
  </si>
  <si>
    <t>Spanish (250 x .57 ea.)</t>
  </si>
  <si>
    <t xml:space="preserve">Grainger </t>
  </si>
  <si>
    <t>Requistion 3730015 (2) 96 in. bi-fold tables</t>
  </si>
  <si>
    <t xml:space="preserve">Heather Edwards $845
Tabitha Rice $845           </t>
  </si>
  <si>
    <t>Tabitha Rice: American Airlines  1/28/24 $30
Tabitha Rice: American Airlines  2/01/24 $37.00</t>
  </si>
  <si>
    <t>Heather Edwards: American Airlines $735.75
Tabitha Rice: American Airlines  $1251.70</t>
  </si>
  <si>
    <t>Tabitha Rice: 1/29/24 cab $6.00
Tabitha Rice: 1/29/24 Uber $23.49
Tabitha Rice: 1/30/24 Uber $22.55
Tabitha Rice: 1/31/24  Cab $41.86
Tabitha Rice: 2/1/24 Uber $12.81
Tabitha Rice: 2/2/24 Uber $44.85
Heather Edwards: 1/28/24 Uber $66.18
Heather Edwards 1/31/24  $46.61
Healther Edwards:  2/2/24  Uber $31.17
Heather Edwards: Airport Parking Fort Smith AR: $88.00</t>
  </si>
  <si>
    <t>Heather Edwards Hyatt Place National Harbor: $1119.40
Tabitha Rice: Hyatt Place National Harbor $1142.24</t>
  </si>
  <si>
    <t xml:space="preserve">Heather Edwards: Dinner 1/28/24 Silver Diner $23.67
Heather Edwards : Dinner 1/29/24 Hotel: $24.38
Heather Edwards: Lunch: 1/30/24 $20.64
Heather Edwards: Dinner 1/30/24  Silver Diner $28.15
Heather Edwards :  Lunch 1/31/24  SODEXO $11.00
Heather Edwards:  Dinner 1/31/24  Silver Diner $29.12
Tabitha Rice:  Lunch  1/28/24 $12.30
Tabitha Rice : Lunch 1/29/24  National Plaza $13.52
Tabitha Rice:  Dinner  1/29/24 MIA's $25.09
Tabitha Rice: Lunch   1/30/24 $8.46
Tabitha Rice: Gaylord National Marketplace 1/30/24  $4.51
Tabitha Rice: Dinner 1/30/24 Fish Marker $32.73
Tabitha Rice: Lunch 2/1/24 Dunkin donuts $9.53 </t>
  </si>
  <si>
    <t>Heather Edwards $845
Tabitha Rice $745</t>
  </si>
  <si>
    <t>American Airlines 7/16/23  $30
American Airlines 7/21/23  $30</t>
  </si>
  <si>
    <t>Tabitha Rice
Taxi Ambassador Cab 7/16/23
DFW to Gaylord Hotel $40</t>
  </si>
  <si>
    <t xml:space="preserve">Heather Edwards $501.44, Tabitha Rice $376.08 </t>
  </si>
  <si>
    <t>Heather Edwards $611.04,Tabitha Rice $611.04</t>
  </si>
  <si>
    <t xml:space="preserve">Heather Edwards Benihana 8/14/23 $31.94     Heather Edwards  Newks 8/14/23 11.60            Heather Edwards Skinny Js Argenta  8/15/23 $16.50  Healther Edwards Panera 8/16/23 $14.04         Heather Edwards Skinny Js Argenta 8/16/23 $35.37  
Tabitha Rice Newks 8/14/23 $19.10                    Tabitha Rice Subway 8/16/23 $8.87                    Tabitha Rice Loves 8/17/23 $6.27                        Tabitha Rice Subway 8/17/23 $16.06                  Tabitha Rice Benihana 8/14/23 $39.03              Tabitha Rice Skinny Js Argenta  8/16/23 $30.88  Tabitha Rice  Skinny Js Argenta  8/15/23   $26.50  Tabitha Rice  Benihana  8/15/23  $37.27 </t>
  </si>
  <si>
    <t xml:space="preserve">Heather Edwards McDonalds 11/05/23  $9.06                                                   Heather Edwards Dugans 11/06/23  $17.33                                                        Heather Edwards Cooper Grill  11/6/23  $17.81                                                       Heather Edwards Dizzys  11/7/23  $19.59                                                           Heather Edwards  Flkying Fish  11/07/23  $19.31                                                                                                                                                                                                                                                                                                                                                                                                 Heather Edwards Casa Mana Riv Mk  11/8/23  $12.44                                     Heather Edwards  zMcDonalds 11/9/23 $10.18                                                 Tabitha Rice Loves 11/5/23  $6.88                                                                        Tabitha Rice Cooper Grill  11/8/23  $23.91                                                          Tabitha Rice Dizzys  11/7/23  $20.70                                                                         Tabitha Rice Flying Fish  11/7/23   $20.97                                                           Tabitha Rice Homewood Suites 11/6/23  $13.08                                                 Tabitha Rice Homewood Sutes  11/8/23  $15.26                                                   Tabitha Rice Subway  11/9/23   $18.36 </t>
  </si>
  <si>
    <t xml:space="preserve">Heather Edwards 8/13/23 $165.36                                                                                                                      Tabitha Rice 8/14/23  $162.24 </t>
  </si>
  <si>
    <t>Heather Edwards 11/5/23  $165.36                                                                                                                         Tabitha Rice 11/5/23 $162.24</t>
  </si>
  <si>
    <t>Tabitha Rice American Airlines $409.80
Heather Edwards American Airlines $409.80</t>
  </si>
  <si>
    <t>Willhoite’s 7/16/23 $23.57
Market Place 7/17/23 $18.52
Texan Station 7/17/23 $20.00
Cocoa Bean Express 7/18/23 $10.28
Velvet Taco 7/18/23 $14.93
Cajun Grill 7/18/23 $14.60
Son of a butcher 7/19/23 $16.77
Zeppole 7/19/23 $35.72
Palio’s Pizza café 7/20/23 $12.98
Rainforest Café 7/20/23 $27.05
Halford’s Mercantile 7/16/23 $22.51
Market Place 7/17/23 $18.52
Hallford’s 7/17/23 $27.82
Velvet Taco 7/18/23 $14.60
Hallford’s 7/18/23 $30.98
Son of a Butcher 7/19/23 $12.18
Hallford’s 7/19/23 $21.32
Hallford’s Mercantile 7/20/23 $18.99
Hallford’s 7/20/23 $27.82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</si>
</sst>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color rgb="FFFFFFFF"/>
      <name val="Calibri"/>
      <family val="2"/>
      <scheme val="minor"/>
    </font>
    <font>
      <b/>
      <sz val="14"/>
      <color rgb="FFFFFFFF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b/>
      <sz val="14"/>
      <color theme="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</font>
    <font>
      <i/>
      <sz val="11"/>
      <color rgb="FFFFFFFF"/>
      <name val="Calibri"/>
      <family val="2"/>
    </font>
    <font>
      <u/>
      <sz val="11"/>
      <color rgb="FF1155CC"/>
      <name val="Calibri"/>
      <family val="2"/>
    </font>
    <font>
      <b/>
      <sz val="11"/>
      <color rgb="FFFFFFFF"/>
      <name val="Calibri"/>
      <family val="2"/>
    </font>
    <font>
      <b/>
      <sz val="16"/>
      <color rgb="FFFFFFFF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</font>
    <font>
      <b/>
      <sz val="22"/>
      <color theme="0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rgb="FF783F04"/>
        <bgColor rgb="FF783F04"/>
      </patternFill>
    </fill>
    <fill>
      <patternFill patternType="solid">
        <fgColor rgb="FFED7D31"/>
        <bgColor rgb="FFED7D31"/>
      </patternFill>
    </fill>
    <fill>
      <patternFill patternType="solid">
        <fgColor rgb="FFE7E6E6"/>
        <bgColor rgb="FFE7E6E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67">
    <xf numFmtId="0" fontId="0" fillId="0" borderId="0" xfId="0"/>
    <xf numFmtId="0" fontId="13" fillId="0" borderId="0" xfId="0" applyFont="1"/>
    <xf numFmtId="0" fontId="16" fillId="0" borderId="0" xfId="0" applyFont="1"/>
    <xf numFmtId="0" fontId="17" fillId="7" borderId="0" xfId="0" applyFont="1" applyFill="1"/>
    <xf numFmtId="0" fontId="19" fillId="0" borderId="0" xfId="0" applyFont="1"/>
    <xf numFmtId="0" fontId="0" fillId="0" borderId="0" xfId="0" applyAlignment="1">
      <alignment wrapText="1"/>
    </xf>
    <xf numFmtId="44" fontId="0" fillId="0" borderId="0" xfId="0" applyNumberFormat="1"/>
    <xf numFmtId="0" fontId="27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1" fillId="3" borderId="1" xfId="0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0" applyNumberFormat="1" applyBorder="1"/>
    <xf numFmtId="0" fontId="12" fillId="4" borderId="1" xfId="0" applyFont="1" applyFill="1" applyBorder="1" applyAlignment="1">
      <alignment wrapText="1"/>
    </xf>
    <xf numFmtId="0" fontId="13" fillId="4" borderId="1" xfId="0" applyFont="1" applyFill="1" applyBorder="1" applyAlignment="1">
      <alignment wrapText="1"/>
    </xf>
    <xf numFmtId="44" fontId="28" fillId="4" borderId="1" xfId="0" applyNumberFormat="1" applyFont="1" applyFill="1" applyBorder="1"/>
    <xf numFmtId="44" fontId="13" fillId="4" borderId="1" xfId="0" applyNumberFormat="1" applyFont="1" applyFill="1" applyBorder="1"/>
    <xf numFmtId="0" fontId="1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44" fontId="13" fillId="0" borderId="1" xfId="0" applyNumberFormat="1" applyFont="1" applyBorder="1" applyAlignment="1">
      <alignment horizontal="right"/>
    </xf>
    <xf numFmtId="44" fontId="13" fillId="0" borderId="1" xfId="0" applyNumberFormat="1" applyFont="1" applyBorder="1"/>
    <xf numFmtId="0" fontId="13" fillId="0" borderId="1" xfId="0" applyFont="1" applyBorder="1" applyAlignment="1">
      <alignment wrapText="1"/>
    </xf>
    <xf numFmtId="0" fontId="13" fillId="5" borderId="1" xfId="0" applyFont="1" applyFill="1" applyBorder="1" applyAlignment="1">
      <alignment wrapText="1"/>
    </xf>
    <xf numFmtId="44" fontId="13" fillId="5" borderId="1" xfId="0" applyNumberFormat="1" applyFont="1" applyFill="1" applyBorder="1" applyAlignment="1">
      <alignment horizontal="right"/>
    </xf>
    <xf numFmtId="6" fontId="13" fillId="0" borderId="1" xfId="0" applyNumberFormat="1" applyFont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44" fontId="16" fillId="2" borderId="1" xfId="0" applyNumberFormat="1" applyFont="1" applyFill="1" applyBorder="1"/>
    <xf numFmtId="0" fontId="17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44" fontId="13" fillId="5" borderId="1" xfId="0" applyNumberFormat="1" applyFont="1" applyFill="1" applyBorder="1"/>
    <xf numFmtId="0" fontId="26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44" fontId="13" fillId="2" borderId="1" xfId="0" applyNumberFormat="1" applyFont="1" applyFill="1" applyBorder="1"/>
    <xf numFmtId="44" fontId="7" fillId="0" borderId="1" xfId="0" applyNumberFormat="1" applyFont="1" applyBorder="1"/>
    <xf numFmtId="0" fontId="1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13" fillId="6" borderId="1" xfId="0" applyFont="1" applyFill="1" applyBorder="1" applyAlignment="1">
      <alignment wrapText="1"/>
    </xf>
    <xf numFmtId="44" fontId="13" fillId="6" borderId="1" xfId="0" applyNumberFormat="1" applyFont="1" applyFill="1" applyBorder="1"/>
    <xf numFmtId="0" fontId="12" fillId="2" borderId="1" xfId="0" applyFont="1" applyFill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1" xfId="0" applyFont="1" applyBorder="1"/>
    <xf numFmtId="44" fontId="13" fillId="8" borderId="1" xfId="0" applyNumberFormat="1" applyFont="1" applyFill="1" applyBorder="1"/>
    <xf numFmtId="0" fontId="0" fillId="8" borderId="1" xfId="0" applyFill="1" applyBorder="1"/>
    <xf numFmtId="44" fontId="0" fillId="0" borderId="1" xfId="1" applyNumberFormat="1" applyFont="1" applyBorder="1"/>
    <xf numFmtId="0" fontId="3" fillId="0" borderId="1" xfId="0" applyFont="1" applyBorder="1" applyAlignment="1">
      <alignment wrapText="1"/>
    </xf>
    <xf numFmtId="0" fontId="18" fillId="7" borderId="1" xfId="0" applyFont="1" applyFill="1" applyBorder="1" applyAlignment="1">
      <alignment wrapText="1"/>
    </xf>
    <xf numFmtId="0" fontId="13" fillId="7" borderId="1" xfId="0" applyFont="1" applyFill="1" applyBorder="1" applyAlignment="1">
      <alignment wrapText="1"/>
    </xf>
    <xf numFmtId="44" fontId="13" fillId="7" borderId="1" xfId="0" applyNumberFormat="1" applyFont="1" applyFill="1" applyBorder="1"/>
    <xf numFmtId="44" fontId="17" fillId="7" borderId="1" xfId="0" applyNumberFormat="1" applyFont="1" applyFill="1" applyBorder="1"/>
    <xf numFmtId="0" fontId="17" fillId="7" borderId="1" xfId="0" applyFont="1" applyFill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164" fontId="13" fillId="0" borderId="1" xfId="0" applyNumberFormat="1" applyFont="1" applyBorder="1"/>
    <xf numFmtId="0" fontId="19" fillId="0" borderId="1" xfId="0" applyFont="1" applyBorder="1" applyAlignment="1">
      <alignment wrapText="1"/>
    </xf>
    <xf numFmtId="6" fontId="19" fillId="0" borderId="1" xfId="0" applyNumberFormat="1" applyFont="1" applyBorder="1"/>
    <xf numFmtId="6" fontId="13" fillId="6" borderId="1" xfId="0" applyNumberFormat="1" applyFont="1" applyFill="1" applyBorder="1" applyAlignment="1">
      <alignment wrapText="1"/>
    </xf>
    <xf numFmtId="44" fontId="19" fillId="0" borderId="1" xfId="0" applyNumberFormat="1" applyFont="1" applyBorder="1"/>
    <xf numFmtId="0" fontId="19" fillId="0" borderId="1" xfId="0" applyFont="1" applyBorder="1"/>
    <xf numFmtId="0" fontId="24" fillId="2" borderId="1" xfId="0" applyFont="1" applyFill="1" applyBorder="1" applyAlignment="1">
      <alignment wrapText="1"/>
    </xf>
    <xf numFmtId="0" fontId="21" fillId="2" borderId="1" xfId="0" applyFont="1" applyFill="1" applyBorder="1" applyAlignment="1">
      <alignment wrapText="1"/>
    </xf>
    <xf numFmtId="44" fontId="20" fillId="2" borderId="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dca.org/become-memb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5"/>
  <sheetViews>
    <sheetView tabSelected="1" zoomScale="77" zoomScaleNormal="77" workbookViewId="0">
      <selection sqref="A1:F75"/>
    </sheetView>
  </sheetViews>
  <sheetFormatPr defaultColWidth="14.453125" defaultRowHeight="58.5" customHeight="1" x14ac:dyDescent="0.35"/>
  <cols>
    <col min="1" max="1" width="41" style="5" customWidth="1"/>
    <col min="2" max="2" width="54.54296875" style="5" customWidth="1"/>
    <col min="3" max="3" width="17.453125" style="6" customWidth="1"/>
    <col min="4" max="4" width="20.81640625" style="6" customWidth="1"/>
    <col min="5" max="5" width="51" style="5" customWidth="1"/>
    <col min="6" max="6" width="19.453125" style="6" customWidth="1"/>
    <col min="7" max="26" width="26.26953125" customWidth="1"/>
  </cols>
  <sheetData>
    <row r="1" spans="1:26" ht="58.5" customHeight="1" x14ac:dyDescent="0.35">
      <c r="A1" s="7" t="s">
        <v>38</v>
      </c>
      <c r="B1" s="8"/>
      <c r="C1" s="8"/>
      <c r="D1" s="7"/>
      <c r="E1" s="8"/>
      <c r="F1" s="8"/>
    </row>
    <row r="2" spans="1:26" ht="58.5" customHeight="1" x14ac:dyDescent="0.35">
      <c r="A2" s="8"/>
      <c r="B2" s="8"/>
      <c r="C2" s="8"/>
      <c r="D2" s="8"/>
      <c r="E2" s="8"/>
      <c r="F2" s="8"/>
    </row>
    <row r="3" spans="1:26" ht="58.5" customHeight="1" x14ac:dyDescent="0.45">
      <c r="A3" s="9" t="s">
        <v>20</v>
      </c>
      <c r="B3" s="10"/>
      <c r="C3" s="10"/>
      <c r="D3" s="9"/>
      <c r="E3" s="10"/>
      <c r="F3" s="10"/>
    </row>
    <row r="4" spans="1:26" ht="58.5" customHeight="1" x14ac:dyDescent="0.35">
      <c r="A4" s="11"/>
      <c r="B4" s="11"/>
      <c r="C4" s="12"/>
      <c r="D4" s="12"/>
      <c r="E4" s="11"/>
      <c r="F4" s="12"/>
    </row>
    <row r="5" spans="1:26" ht="58.5" customHeight="1" x14ac:dyDescent="0.45">
      <c r="A5" s="13" t="s">
        <v>0</v>
      </c>
      <c r="B5" s="14"/>
      <c r="C5" s="15" t="s">
        <v>33</v>
      </c>
      <c r="D5" s="16" t="s">
        <v>34</v>
      </c>
      <c r="E5" s="14" t="s">
        <v>35</v>
      </c>
      <c r="F5" s="16" t="s">
        <v>36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58.5" customHeight="1" x14ac:dyDescent="0.35">
      <c r="A6" s="17" t="s">
        <v>1</v>
      </c>
      <c r="B6" s="18" t="s">
        <v>28</v>
      </c>
      <c r="C6" s="19">
        <v>400</v>
      </c>
      <c r="D6" s="20">
        <v>400</v>
      </c>
      <c r="E6" s="21" t="s">
        <v>39</v>
      </c>
      <c r="F6" s="20">
        <f>C6-D6</f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8.5" customHeight="1" x14ac:dyDescent="0.35">
      <c r="A7" s="22" t="s">
        <v>2</v>
      </c>
      <c r="B7" s="22"/>
      <c r="C7" s="23">
        <f>SUM(C6)</f>
        <v>400</v>
      </c>
      <c r="D7" s="20">
        <f>D6</f>
        <v>400</v>
      </c>
      <c r="E7" s="11"/>
      <c r="F7" s="2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8.5" customHeight="1" x14ac:dyDescent="0.35">
      <c r="A8" s="11"/>
      <c r="B8" s="11"/>
      <c r="C8" s="12"/>
      <c r="D8" s="12"/>
      <c r="E8" s="24"/>
      <c r="F8" s="20"/>
    </row>
    <row r="9" spans="1:26" ht="58.5" customHeight="1" x14ac:dyDescent="0.45">
      <c r="A9" s="25" t="s">
        <v>3</v>
      </c>
      <c r="B9" s="26"/>
      <c r="C9" s="27"/>
      <c r="D9" s="27"/>
      <c r="E9" s="26"/>
      <c r="F9" s="2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58.5" customHeight="1" x14ac:dyDescent="0.35">
      <c r="A10" s="28" t="s">
        <v>4</v>
      </c>
      <c r="B10" s="28" t="s">
        <v>5</v>
      </c>
      <c r="C10" s="20">
        <v>1390</v>
      </c>
      <c r="D10" s="20">
        <v>1690</v>
      </c>
      <c r="E10" s="29" t="s">
        <v>54</v>
      </c>
      <c r="F10" s="20">
        <f t="shared" ref="F10:F16" si="0">C10-D10</f>
        <v>-300</v>
      </c>
    </row>
    <row r="11" spans="1:26" ht="71.5" customHeight="1" x14ac:dyDescent="0.35">
      <c r="A11" s="28" t="s">
        <v>6</v>
      </c>
      <c r="B11" s="28" t="s">
        <v>7</v>
      </c>
      <c r="C11" s="20">
        <v>120</v>
      </c>
      <c r="D11" s="20">
        <v>67</v>
      </c>
      <c r="E11" s="29" t="s">
        <v>55</v>
      </c>
      <c r="F11" s="20">
        <f t="shared" si="0"/>
        <v>53</v>
      </c>
    </row>
    <row r="12" spans="1:26" ht="73" customHeight="1" x14ac:dyDescent="0.35">
      <c r="A12" s="28" t="s">
        <v>8</v>
      </c>
      <c r="B12" s="28" t="s">
        <v>9</v>
      </c>
      <c r="C12" s="20">
        <v>1000</v>
      </c>
      <c r="D12" s="20">
        <v>1987.45</v>
      </c>
      <c r="E12" s="29" t="s">
        <v>56</v>
      </c>
      <c r="F12" s="20">
        <f t="shared" si="0"/>
        <v>-987.45</v>
      </c>
    </row>
    <row r="13" spans="1:26" ht="178.5" customHeight="1" x14ac:dyDescent="0.35">
      <c r="A13" s="28" t="s">
        <v>10</v>
      </c>
      <c r="B13" s="28" t="s">
        <v>11</v>
      </c>
      <c r="C13" s="20">
        <v>1000</v>
      </c>
      <c r="D13" s="20">
        <v>383.52</v>
      </c>
      <c r="E13" s="29" t="s">
        <v>57</v>
      </c>
      <c r="F13" s="20">
        <f t="shared" si="0"/>
        <v>616.48</v>
      </c>
    </row>
    <row r="14" spans="1:26" ht="75.5" customHeight="1" x14ac:dyDescent="0.35">
      <c r="A14" s="28" t="s">
        <v>12</v>
      </c>
      <c r="B14" s="28" t="s">
        <v>13</v>
      </c>
      <c r="C14" s="20">
        <v>2400</v>
      </c>
      <c r="D14" s="20">
        <v>2261.64</v>
      </c>
      <c r="E14" s="29" t="s">
        <v>58</v>
      </c>
      <c r="F14" s="20">
        <f t="shared" si="0"/>
        <v>138.36000000000013</v>
      </c>
    </row>
    <row r="15" spans="1:26" ht="221.5" customHeight="1" x14ac:dyDescent="0.35">
      <c r="A15" s="28" t="s">
        <v>14</v>
      </c>
      <c r="B15" s="30" t="s">
        <v>40</v>
      </c>
      <c r="C15" s="20">
        <v>660</v>
      </c>
      <c r="D15" s="20">
        <v>243.1</v>
      </c>
      <c r="E15" s="29" t="s">
        <v>59</v>
      </c>
      <c r="F15" s="20">
        <f t="shared" si="0"/>
        <v>416.9</v>
      </c>
      <c r="G15" t="s">
        <v>41</v>
      </c>
      <c r="H15" t="s">
        <v>41</v>
      </c>
    </row>
    <row r="16" spans="1:26" ht="58.5" customHeight="1" x14ac:dyDescent="0.35">
      <c r="A16" s="22" t="s">
        <v>2</v>
      </c>
      <c r="B16" s="22"/>
      <c r="C16" s="31">
        <f>SUM(C10:C15)</f>
        <v>6570</v>
      </c>
      <c r="D16" s="20">
        <f>SUM(D10:D15)</f>
        <v>6632.7099999999991</v>
      </c>
      <c r="E16" s="11"/>
      <c r="F16" s="20">
        <f t="shared" si="0"/>
        <v>-62.709999999999127</v>
      </c>
    </row>
    <row r="17" spans="1:6" ht="58.5" customHeight="1" x14ac:dyDescent="0.35">
      <c r="A17" s="11"/>
      <c r="B17" s="11"/>
      <c r="C17" s="12"/>
      <c r="D17" s="12"/>
      <c r="E17" s="11"/>
      <c r="F17" s="20"/>
    </row>
    <row r="18" spans="1:6" ht="58.5" customHeight="1" x14ac:dyDescent="0.45">
      <c r="A18" s="32" t="s">
        <v>30</v>
      </c>
      <c r="B18" s="33"/>
      <c r="C18" s="34"/>
      <c r="D18" s="27"/>
      <c r="E18" s="26"/>
      <c r="F18" s="27"/>
    </row>
    <row r="19" spans="1:6" ht="58.5" customHeight="1" x14ac:dyDescent="0.35">
      <c r="A19" s="28" t="s">
        <v>4</v>
      </c>
      <c r="B19" s="28" t="s">
        <v>5</v>
      </c>
      <c r="C19" s="20">
        <v>1390</v>
      </c>
      <c r="D19" s="12">
        <v>1590</v>
      </c>
      <c r="E19" s="29" t="s">
        <v>60</v>
      </c>
      <c r="F19" s="20">
        <f>C19-D19</f>
        <v>-200</v>
      </c>
    </row>
    <row r="20" spans="1:6" ht="58.5" customHeight="1" x14ac:dyDescent="0.35">
      <c r="A20" s="28" t="s">
        <v>6</v>
      </c>
      <c r="B20" s="28" t="s">
        <v>7</v>
      </c>
      <c r="C20" s="20">
        <v>120</v>
      </c>
      <c r="D20" s="35">
        <v>60</v>
      </c>
      <c r="E20" s="29" t="s">
        <v>61</v>
      </c>
      <c r="F20" s="20">
        <f t="shared" ref="F20:F24" si="1">C20-D20</f>
        <v>60</v>
      </c>
    </row>
    <row r="21" spans="1:6" ht="58.5" customHeight="1" x14ac:dyDescent="0.35">
      <c r="A21" s="28" t="s">
        <v>8</v>
      </c>
      <c r="B21" s="28" t="s">
        <v>9</v>
      </c>
      <c r="C21" s="20">
        <v>1000</v>
      </c>
      <c r="D21" s="12">
        <v>819.6</v>
      </c>
      <c r="E21" s="36" t="s">
        <v>69</v>
      </c>
      <c r="F21" s="20">
        <f t="shared" si="1"/>
        <v>180.39999999999998</v>
      </c>
    </row>
    <row r="22" spans="1:6" ht="58.5" customHeight="1" x14ac:dyDescent="0.35">
      <c r="A22" s="28" t="s">
        <v>10</v>
      </c>
      <c r="B22" s="28" t="s">
        <v>11</v>
      </c>
      <c r="C22" s="20">
        <v>1000</v>
      </c>
      <c r="D22" s="12">
        <v>40</v>
      </c>
      <c r="E22" s="29" t="s">
        <v>62</v>
      </c>
      <c r="F22" s="20">
        <f t="shared" si="1"/>
        <v>960</v>
      </c>
    </row>
    <row r="23" spans="1:6" ht="58.5" customHeight="1" x14ac:dyDescent="0.35">
      <c r="A23" s="28" t="s">
        <v>12</v>
      </c>
      <c r="B23" s="28" t="s">
        <v>13</v>
      </c>
      <c r="C23" s="20">
        <v>2400</v>
      </c>
      <c r="D23" s="12">
        <v>1738.21</v>
      </c>
      <c r="E23" s="37" t="s">
        <v>37</v>
      </c>
      <c r="F23" s="20">
        <f t="shared" si="1"/>
        <v>661.79</v>
      </c>
    </row>
    <row r="24" spans="1:6" ht="301" customHeight="1" x14ac:dyDescent="0.35">
      <c r="A24" s="28" t="s">
        <v>14</v>
      </c>
      <c r="B24" s="28" t="s">
        <v>15</v>
      </c>
      <c r="C24" s="20">
        <v>660</v>
      </c>
      <c r="D24" s="12">
        <v>389.16</v>
      </c>
      <c r="E24" s="36" t="s">
        <v>70</v>
      </c>
      <c r="F24" s="20">
        <f t="shared" si="1"/>
        <v>270.83999999999997</v>
      </c>
    </row>
    <row r="25" spans="1:6" ht="58.5" customHeight="1" x14ac:dyDescent="0.35">
      <c r="A25" s="38" t="s">
        <v>2</v>
      </c>
      <c r="B25" s="38"/>
      <c r="C25" s="39">
        <f>SUM(C19:C24)</f>
        <v>6570</v>
      </c>
      <c r="D25" s="20">
        <f>SUM(D19:D24)</f>
        <v>4636.9699999999993</v>
      </c>
      <c r="E25" s="11"/>
      <c r="F25" s="20">
        <f>SUM(F19:F24)</f>
        <v>1933.03</v>
      </c>
    </row>
    <row r="26" spans="1:6" ht="58.5" customHeight="1" x14ac:dyDescent="0.35">
      <c r="A26" s="11"/>
      <c r="B26" s="11"/>
      <c r="C26" s="12"/>
      <c r="D26" s="12"/>
      <c r="E26" s="11"/>
      <c r="F26" s="12"/>
    </row>
    <row r="27" spans="1:6" ht="58.5" customHeight="1" x14ac:dyDescent="0.45">
      <c r="A27" s="40" t="s">
        <v>16</v>
      </c>
      <c r="B27" s="33"/>
      <c r="C27" s="34"/>
      <c r="D27" s="27"/>
      <c r="E27" s="26"/>
      <c r="F27" s="27"/>
    </row>
    <row r="28" spans="1:6" ht="58.5" customHeight="1" x14ac:dyDescent="0.35">
      <c r="A28" s="28" t="s">
        <v>10</v>
      </c>
      <c r="B28" s="28" t="s">
        <v>11</v>
      </c>
      <c r="C28" s="20">
        <v>1000</v>
      </c>
      <c r="D28" s="20"/>
      <c r="E28" s="41"/>
      <c r="F28" s="20">
        <f>C28-D28</f>
        <v>1000</v>
      </c>
    </row>
    <row r="29" spans="1:6" ht="58.5" customHeight="1" x14ac:dyDescent="0.35">
      <c r="A29" s="28" t="s">
        <v>12</v>
      </c>
      <c r="B29" s="28" t="s">
        <v>13</v>
      </c>
      <c r="C29" s="20">
        <v>2400</v>
      </c>
      <c r="D29" s="20">
        <f>501.44+376.08</f>
        <v>877.52</v>
      </c>
      <c r="E29" s="42" t="s">
        <v>63</v>
      </c>
      <c r="F29" s="20">
        <f t="shared" ref="F29:F31" si="2">C29-D29</f>
        <v>1522.48</v>
      </c>
    </row>
    <row r="30" spans="1:6" ht="217" customHeight="1" x14ac:dyDescent="0.35">
      <c r="A30" s="28" t="s">
        <v>14</v>
      </c>
      <c r="B30" s="28" t="s">
        <v>15</v>
      </c>
      <c r="C30" s="20">
        <v>660</v>
      </c>
      <c r="D30" s="20">
        <f>109.45+183.98</f>
        <v>293.43</v>
      </c>
      <c r="E30" s="43" t="s">
        <v>65</v>
      </c>
      <c r="F30" s="20">
        <f t="shared" si="2"/>
        <v>366.57</v>
      </c>
    </row>
    <row r="31" spans="1:6" ht="58.5" customHeight="1" x14ac:dyDescent="0.35">
      <c r="A31" s="28" t="s">
        <v>17</v>
      </c>
      <c r="B31" s="44" t="s">
        <v>22</v>
      </c>
      <c r="C31" s="20">
        <v>330</v>
      </c>
      <c r="D31" s="20">
        <f>165.36 +162.24</f>
        <v>327.60000000000002</v>
      </c>
      <c r="E31" s="45" t="s">
        <v>67</v>
      </c>
      <c r="F31" s="20">
        <f t="shared" si="2"/>
        <v>2.3999999999999773</v>
      </c>
    </row>
    <row r="32" spans="1:6" ht="58.5" customHeight="1" x14ac:dyDescent="0.35">
      <c r="A32" s="38" t="s">
        <v>2</v>
      </c>
      <c r="B32" s="38"/>
      <c r="C32" s="39">
        <f>SUM(C26:C31)</f>
        <v>4390</v>
      </c>
      <c r="D32" s="46">
        <f>SUM(D28:D31)</f>
        <v>1498.5500000000002</v>
      </c>
      <c r="E32" s="47"/>
      <c r="F32" s="46">
        <f>SUM(F28:F31)</f>
        <v>2891.4500000000003</v>
      </c>
    </row>
    <row r="33" spans="1:26" ht="58.5" customHeight="1" x14ac:dyDescent="0.35">
      <c r="A33" s="11"/>
      <c r="B33" s="11"/>
      <c r="C33" s="12"/>
      <c r="D33" s="48"/>
      <c r="E33" s="41"/>
      <c r="F33" s="12"/>
    </row>
    <row r="34" spans="1:26" ht="58.5" customHeight="1" x14ac:dyDescent="0.45">
      <c r="A34" s="40" t="s">
        <v>18</v>
      </c>
      <c r="B34" s="33"/>
      <c r="C34" s="34"/>
      <c r="D34" s="27"/>
      <c r="E34" s="26"/>
      <c r="F34" s="27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58.5" customHeight="1" x14ac:dyDescent="0.35">
      <c r="A35" s="28" t="s">
        <v>10</v>
      </c>
      <c r="B35" s="28" t="s">
        <v>11</v>
      </c>
      <c r="C35" s="20">
        <v>1000</v>
      </c>
      <c r="D35" s="20"/>
      <c r="E35" s="41"/>
      <c r="F35" s="20">
        <f>C35-D35</f>
        <v>1000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58.5" customHeight="1" x14ac:dyDescent="0.35">
      <c r="A36" s="28" t="s">
        <v>12</v>
      </c>
      <c r="B36" s="28" t="s">
        <v>13</v>
      </c>
      <c r="C36" s="20">
        <v>2400</v>
      </c>
      <c r="D36" s="20">
        <f>611.04+611.04</f>
        <v>1222.08</v>
      </c>
      <c r="E36" s="29" t="s">
        <v>64</v>
      </c>
      <c r="F36" s="20">
        <f t="shared" ref="F36:F38" si="3">C36-D36</f>
        <v>1177.92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4" customHeight="1" x14ac:dyDescent="0.35">
      <c r="A37" s="28" t="s">
        <v>14</v>
      </c>
      <c r="B37" s="28" t="s">
        <v>15</v>
      </c>
      <c r="C37" s="20">
        <v>660</v>
      </c>
      <c r="D37" s="20">
        <f>105.27+119.16</f>
        <v>224.43</v>
      </c>
      <c r="E37" s="49" t="s">
        <v>66</v>
      </c>
      <c r="F37" s="20">
        <f t="shared" si="3"/>
        <v>435.57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58.5" customHeight="1" x14ac:dyDescent="0.35">
      <c r="A38" s="28" t="s">
        <v>17</v>
      </c>
      <c r="B38" s="18" t="s">
        <v>22</v>
      </c>
      <c r="C38" s="20">
        <v>330</v>
      </c>
      <c r="D38" s="20">
        <f>165.36 +162.24</f>
        <v>327.60000000000002</v>
      </c>
      <c r="E38" s="43" t="s">
        <v>68</v>
      </c>
      <c r="F38" s="20">
        <f t="shared" si="3"/>
        <v>2.3999999999999773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58.5" customHeight="1" x14ac:dyDescent="0.35">
      <c r="A39" s="38" t="s">
        <v>2</v>
      </c>
      <c r="B39" s="38"/>
      <c r="C39" s="39">
        <f>SUM(C33:C38)</f>
        <v>4390</v>
      </c>
      <c r="D39" s="46">
        <f>SUM(D35:D38)</f>
        <v>1774.1100000000001</v>
      </c>
      <c r="E39" s="47"/>
      <c r="F39" s="46">
        <f>SUM(F35:F38)</f>
        <v>2615.8900000000003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58.5" customHeight="1" x14ac:dyDescent="0.35">
      <c r="A40" s="50"/>
      <c r="B40" s="51"/>
      <c r="C40" s="52"/>
      <c r="D40" s="53"/>
      <c r="E40" s="54"/>
      <c r="F40" s="5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58.5" customHeight="1" x14ac:dyDescent="0.45">
      <c r="A41" s="55" t="s">
        <v>19</v>
      </c>
      <c r="B41" s="33"/>
      <c r="C41" s="34"/>
      <c r="D41" s="27"/>
      <c r="E41" s="26"/>
      <c r="F41" s="27"/>
    </row>
    <row r="42" spans="1:26" ht="58.5" customHeight="1" x14ac:dyDescent="0.35">
      <c r="A42" s="56" t="s">
        <v>49</v>
      </c>
      <c r="B42" s="57" t="s">
        <v>31</v>
      </c>
      <c r="C42" s="20">
        <v>357</v>
      </c>
      <c r="D42" s="20"/>
      <c r="E42" s="11"/>
      <c r="F42" s="20">
        <f t="shared" ref="F42:F63" si="4">C42-D42</f>
        <v>357</v>
      </c>
    </row>
    <row r="43" spans="1:26" ht="58.5" customHeight="1" x14ac:dyDescent="0.35">
      <c r="A43" s="44"/>
      <c r="B43" s="56"/>
      <c r="C43" s="20"/>
      <c r="D43" s="20">
        <v>240</v>
      </c>
      <c r="E43" s="58" t="s">
        <v>50</v>
      </c>
      <c r="F43" s="20">
        <f t="shared" si="4"/>
        <v>-240</v>
      </c>
    </row>
    <row r="44" spans="1:26" ht="58.5" customHeight="1" x14ac:dyDescent="0.35">
      <c r="A44" s="44"/>
      <c r="B44" s="56"/>
      <c r="C44" s="20"/>
      <c r="D44" s="20">
        <v>142.5</v>
      </c>
      <c r="E44" s="11" t="s">
        <v>51</v>
      </c>
      <c r="F44" s="20">
        <f t="shared" si="4"/>
        <v>-142.5</v>
      </c>
    </row>
    <row r="45" spans="1:26" ht="58.5" customHeight="1" x14ac:dyDescent="0.35">
      <c r="A45" s="44" t="s">
        <v>25</v>
      </c>
      <c r="B45" s="57" t="s">
        <v>31</v>
      </c>
      <c r="C45" s="20">
        <v>357</v>
      </c>
      <c r="D45" s="20"/>
      <c r="E45" s="11"/>
      <c r="F45" s="20">
        <f t="shared" si="4"/>
        <v>357</v>
      </c>
    </row>
    <row r="46" spans="1:26" ht="58.5" customHeight="1" x14ac:dyDescent="0.35">
      <c r="A46" s="44"/>
      <c r="B46" s="56"/>
      <c r="C46" s="20"/>
      <c r="D46" s="20">
        <v>240</v>
      </c>
      <c r="E46" s="58" t="s">
        <v>50</v>
      </c>
      <c r="F46" s="20">
        <f t="shared" si="4"/>
        <v>-240</v>
      </c>
    </row>
    <row r="47" spans="1:26" ht="58.5" customHeight="1" x14ac:dyDescent="0.35">
      <c r="A47" s="44"/>
      <c r="B47" s="56"/>
      <c r="C47" s="20"/>
      <c r="D47" s="20">
        <v>142.5</v>
      </c>
      <c r="E47" s="11" t="s">
        <v>51</v>
      </c>
      <c r="F47" s="20">
        <f t="shared" si="4"/>
        <v>-142.5</v>
      </c>
    </row>
    <row r="48" spans="1:26" ht="58.5" customHeight="1" x14ac:dyDescent="0.35">
      <c r="A48" s="44" t="s">
        <v>26</v>
      </c>
      <c r="B48" s="57" t="s">
        <v>31</v>
      </c>
      <c r="C48" s="20">
        <v>357</v>
      </c>
      <c r="D48" s="20"/>
      <c r="E48" s="11"/>
      <c r="F48" s="20">
        <f t="shared" si="4"/>
        <v>357</v>
      </c>
    </row>
    <row r="49" spans="1:6" ht="58.5" customHeight="1" x14ac:dyDescent="0.35">
      <c r="A49" s="44"/>
      <c r="B49" s="56"/>
      <c r="C49" s="20"/>
      <c r="D49" s="20">
        <v>240</v>
      </c>
      <c r="E49" s="58" t="s">
        <v>50</v>
      </c>
      <c r="F49" s="20">
        <f t="shared" si="4"/>
        <v>-240</v>
      </c>
    </row>
    <row r="50" spans="1:6" ht="58.5" customHeight="1" x14ac:dyDescent="0.35">
      <c r="A50" s="44"/>
      <c r="B50" s="56"/>
      <c r="C50" s="20"/>
      <c r="D50" s="20">
        <v>142.5</v>
      </c>
      <c r="E50" s="11" t="s">
        <v>51</v>
      </c>
      <c r="F50" s="20">
        <f t="shared" si="4"/>
        <v>-142.5</v>
      </c>
    </row>
    <row r="51" spans="1:6" ht="58.5" customHeight="1" x14ac:dyDescent="0.35">
      <c r="A51" s="57" t="s">
        <v>32</v>
      </c>
      <c r="B51" s="57" t="s">
        <v>31</v>
      </c>
      <c r="C51" s="20">
        <v>357</v>
      </c>
      <c r="D51" s="20"/>
      <c r="E51" s="11"/>
      <c r="F51" s="20">
        <f t="shared" si="4"/>
        <v>357</v>
      </c>
    </row>
    <row r="52" spans="1:6" ht="58.5" customHeight="1" x14ac:dyDescent="0.35">
      <c r="A52" s="57"/>
      <c r="B52" s="56"/>
      <c r="C52" s="20"/>
      <c r="D52" s="20">
        <v>240</v>
      </c>
      <c r="E52" s="58" t="s">
        <v>50</v>
      </c>
      <c r="F52" s="20">
        <f t="shared" si="4"/>
        <v>-240</v>
      </c>
    </row>
    <row r="53" spans="1:6" ht="58.5" customHeight="1" x14ac:dyDescent="0.35">
      <c r="A53" s="57"/>
      <c r="B53" s="56"/>
      <c r="C53" s="20"/>
      <c r="D53" s="20">
        <v>142.5</v>
      </c>
      <c r="E53" s="11" t="s">
        <v>51</v>
      </c>
      <c r="F53" s="20">
        <f t="shared" si="4"/>
        <v>-142.5</v>
      </c>
    </row>
    <row r="54" spans="1:6" ht="58.5" customHeight="1" x14ac:dyDescent="0.35">
      <c r="A54" s="44" t="s">
        <v>23</v>
      </c>
      <c r="B54" s="57" t="s">
        <v>31</v>
      </c>
      <c r="C54" s="20">
        <v>357</v>
      </c>
      <c r="D54" s="20"/>
      <c r="E54" s="11"/>
      <c r="F54" s="20">
        <f t="shared" si="4"/>
        <v>357</v>
      </c>
    </row>
    <row r="55" spans="1:6" ht="58.5" customHeight="1" x14ac:dyDescent="0.35">
      <c r="A55" s="44"/>
      <c r="B55" s="56"/>
      <c r="C55" s="20"/>
      <c r="D55" s="20">
        <v>240</v>
      </c>
      <c r="E55" s="58" t="s">
        <v>50</v>
      </c>
      <c r="F55" s="20">
        <f t="shared" si="4"/>
        <v>-240</v>
      </c>
    </row>
    <row r="56" spans="1:6" ht="58.5" customHeight="1" x14ac:dyDescent="0.35">
      <c r="A56" s="44"/>
      <c r="B56" s="56"/>
      <c r="C56" s="20"/>
      <c r="D56" s="20">
        <v>142.5</v>
      </c>
      <c r="E56" s="11" t="s">
        <v>51</v>
      </c>
      <c r="F56" s="20">
        <f t="shared" si="4"/>
        <v>-142.5</v>
      </c>
    </row>
    <row r="57" spans="1:6" ht="58.5" customHeight="1" x14ac:dyDescent="0.35">
      <c r="A57" s="44" t="s">
        <v>24</v>
      </c>
      <c r="B57" s="57" t="s">
        <v>31</v>
      </c>
      <c r="C57" s="20">
        <v>357</v>
      </c>
      <c r="D57" s="20"/>
      <c r="E57" s="11"/>
      <c r="F57" s="20">
        <f t="shared" si="4"/>
        <v>357</v>
      </c>
    </row>
    <row r="58" spans="1:6" ht="58.5" customHeight="1" x14ac:dyDescent="0.35">
      <c r="A58" s="44"/>
      <c r="B58" s="56"/>
      <c r="C58" s="20"/>
      <c r="D58" s="20">
        <v>240</v>
      </c>
      <c r="E58" s="58" t="s">
        <v>50</v>
      </c>
      <c r="F58" s="20">
        <f t="shared" si="4"/>
        <v>-240</v>
      </c>
    </row>
    <row r="59" spans="1:6" ht="58.5" customHeight="1" x14ac:dyDescent="0.35">
      <c r="A59" s="44"/>
      <c r="B59" s="56"/>
      <c r="C59" s="20"/>
      <c r="D59" s="20">
        <v>142.5</v>
      </c>
      <c r="E59" s="11" t="s">
        <v>51</v>
      </c>
      <c r="F59" s="20">
        <f t="shared" si="4"/>
        <v>-142.5</v>
      </c>
    </row>
    <row r="60" spans="1:6" ht="58.5" customHeight="1" x14ac:dyDescent="0.35">
      <c r="A60" s="57" t="s">
        <v>29</v>
      </c>
      <c r="B60" s="57" t="s">
        <v>31</v>
      </c>
      <c r="C60" s="20">
        <v>357</v>
      </c>
      <c r="D60" s="20"/>
      <c r="E60" s="11"/>
      <c r="F60" s="20">
        <f t="shared" si="4"/>
        <v>357</v>
      </c>
    </row>
    <row r="61" spans="1:6" ht="58.5" customHeight="1" x14ac:dyDescent="0.35">
      <c r="A61" s="57"/>
      <c r="B61" s="56"/>
      <c r="C61" s="20"/>
      <c r="D61" s="20">
        <v>240</v>
      </c>
      <c r="E61" s="58" t="s">
        <v>50</v>
      </c>
      <c r="F61" s="20">
        <f t="shared" si="4"/>
        <v>-240</v>
      </c>
    </row>
    <row r="62" spans="1:6" ht="58.5" customHeight="1" x14ac:dyDescent="0.35">
      <c r="A62" s="57"/>
      <c r="B62" s="56"/>
      <c r="C62" s="20"/>
      <c r="D62" s="20">
        <v>142.5</v>
      </c>
      <c r="E62" s="41" t="s">
        <v>51</v>
      </c>
      <c r="F62" s="20">
        <f t="shared" si="4"/>
        <v>-142.5</v>
      </c>
    </row>
    <row r="63" spans="1:6" ht="58.5" customHeight="1" x14ac:dyDescent="0.35">
      <c r="A63" s="59"/>
      <c r="B63" s="11" t="s">
        <v>21</v>
      </c>
      <c r="C63" s="20">
        <v>181</v>
      </c>
      <c r="D63" s="20">
        <v>307.91000000000003</v>
      </c>
      <c r="E63" s="60"/>
      <c r="F63" s="20">
        <f t="shared" si="4"/>
        <v>-126.91000000000003</v>
      </c>
    </row>
    <row r="64" spans="1:6" s="4" customFormat="1" ht="58.5" customHeight="1" x14ac:dyDescent="0.35">
      <c r="A64" s="59" t="s">
        <v>2</v>
      </c>
      <c r="B64" s="61"/>
      <c r="C64" s="39">
        <f>SUM(C42:C63)</f>
        <v>2680</v>
      </c>
      <c r="D64" s="39">
        <f>SUM(D42:D63)</f>
        <v>2985.41</v>
      </c>
      <c r="E64" s="60"/>
      <c r="F64" s="39">
        <f>SUM(F42:F63)</f>
        <v>-305.41000000000003</v>
      </c>
    </row>
    <row r="65" spans="1:6" s="4" customFormat="1" ht="58.5" customHeight="1" x14ac:dyDescent="0.35">
      <c r="A65" s="59"/>
      <c r="B65" s="59"/>
      <c r="C65" s="62"/>
      <c r="D65" s="62"/>
      <c r="E65" s="63"/>
      <c r="F65" s="62"/>
    </row>
    <row r="66" spans="1:6" s="4" customFormat="1" ht="58.5" customHeight="1" x14ac:dyDescent="0.45">
      <c r="A66" s="40" t="s">
        <v>42</v>
      </c>
      <c r="B66" s="33"/>
      <c r="C66" s="34"/>
      <c r="D66" s="27"/>
      <c r="E66" s="26"/>
      <c r="F66" s="27"/>
    </row>
    <row r="67" spans="1:6" s="4" customFormat="1" ht="58.5" customHeight="1" x14ac:dyDescent="0.35">
      <c r="A67" s="59"/>
      <c r="B67" s="59"/>
      <c r="C67" s="20"/>
      <c r="D67" s="62"/>
      <c r="E67" s="63"/>
      <c r="F67" s="62"/>
    </row>
    <row r="68" spans="1:6" s="4" customFormat="1" ht="58.5" customHeight="1" x14ac:dyDescent="0.35">
      <c r="A68" s="59" t="s">
        <v>43</v>
      </c>
      <c r="B68" s="59" t="s">
        <v>45</v>
      </c>
      <c r="C68" s="20"/>
      <c r="D68" s="62">
        <v>500</v>
      </c>
      <c r="E68" s="63"/>
      <c r="F68" s="62"/>
    </row>
    <row r="69" spans="1:6" s="4" customFormat="1" ht="58.5" customHeight="1" x14ac:dyDescent="0.35">
      <c r="A69" s="59" t="s">
        <v>43</v>
      </c>
      <c r="B69" s="59" t="s">
        <v>46</v>
      </c>
      <c r="C69" s="20"/>
      <c r="D69" s="62">
        <v>1000</v>
      </c>
      <c r="E69" s="63"/>
      <c r="F69" s="62"/>
    </row>
    <row r="70" spans="1:6" s="4" customFormat="1" ht="58.5" customHeight="1" x14ac:dyDescent="0.35">
      <c r="A70" s="59" t="s">
        <v>43</v>
      </c>
      <c r="B70" s="59" t="s">
        <v>47</v>
      </c>
      <c r="C70" s="20"/>
      <c r="D70" s="62">
        <v>1500</v>
      </c>
      <c r="E70" s="63"/>
      <c r="F70" s="62"/>
    </row>
    <row r="71" spans="1:6" s="4" customFormat="1" ht="58.5" customHeight="1" x14ac:dyDescent="0.35">
      <c r="A71" s="59" t="s">
        <v>48</v>
      </c>
      <c r="B71" s="59" t="s">
        <v>44</v>
      </c>
      <c r="C71" s="20"/>
      <c r="D71" s="62">
        <v>1990</v>
      </c>
      <c r="E71" s="63"/>
      <c r="F71" s="62"/>
    </row>
    <row r="72" spans="1:6" s="4" customFormat="1" ht="58.5" customHeight="1" x14ac:dyDescent="0.35">
      <c r="A72" s="59" t="s">
        <v>52</v>
      </c>
      <c r="B72" s="59" t="s">
        <v>53</v>
      </c>
      <c r="C72" s="20"/>
      <c r="D72" s="62">
        <v>388.86</v>
      </c>
      <c r="E72" s="63"/>
      <c r="F72" s="62"/>
    </row>
    <row r="73" spans="1:6" s="4" customFormat="1" ht="58.5" customHeight="1" x14ac:dyDescent="0.35">
      <c r="A73" s="59"/>
      <c r="B73" s="59"/>
      <c r="C73" s="39">
        <f>SUM(C67:C72)</f>
        <v>0</v>
      </c>
      <c r="D73" s="39">
        <f>SUM(D67:D72)</f>
        <v>5378.86</v>
      </c>
      <c r="E73" s="63"/>
      <c r="F73" s="39">
        <f>SUM(F67:F72)</f>
        <v>0</v>
      </c>
    </row>
    <row r="74" spans="1:6" ht="58.5" customHeight="1" x14ac:dyDescent="0.35">
      <c r="A74" s="11"/>
      <c r="B74" s="59"/>
      <c r="C74" s="12"/>
      <c r="D74" s="12"/>
      <c r="E74" s="11"/>
      <c r="F74" s="12"/>
    </row>
    <row r="75" spans="1:6" ht="58.5" customHeight="1" x14ac:dyDescent="0.5">
      <c r="A75" s="64" t="s">
        <v>27</v>
      </c>
      <c r="B75" s="65"/>
      <c r="C75" s="66">
        <f>SUM(C64,C32,C25,C16,C7,C39,C73)</f>
        <v>25000</v>
      </c>
      <c r="D75" s="66">
        <f>SUM(D7,D16,D25,D32,D39,D64,D73)</f>
        <v>23306.61</v>
      </c>
      <c r="E75" s="26"/>
      <c r="F75" s="66">
        <f>C75-D75</f>
        <v>1693.3899999999994</v>
      </c>
    </row>
  </sheetData>
  <mergeCells count="4">
    <mergeCell ref="A1:C2"/>
    <mergeCell ref="A3:C3"/>
    <mergeCell ref="D1:F2"/>
    <mergeCell ref="D3:F3"/>
  </mergeCells>
  <hyperlinks>
    <hyperlink ref="A6" r:id="rId1" xr:uid="{00000000-0004-0000-0000-000000000000}"/>
  </hyperlinks>
  <pageMargins left="0.25" right="0.25" top="0.75" bottom="0.75" header="0.3" footer="0.3"/>
  <pageSetup scale="18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COPE Application Sample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 Spence</dc:creator>
  <cp:lastModifiedBy>Joy Spence</cp:lastModifiedBy>
  <cp:lastPrinted>2024-06-11T18:19:06Z</cp:lastPrinted>
  <dcterms:created xsi:type="dcterms:W3CDTF">2023-01-26T20:44:58Z</dcterms:created>
  <dcterms:modified xsi:type="dcterms:W3CDTF">2024-06-11T18:20:02Z</dcterms:modified>
</cp:coreProperties>
</file>