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arcounties-my.sharepoint.com/personal/jspence_arorp_org/Documents/ARORP/Proposals/2023 Proposals/ARORP23-060 The Young Artist Studio/23-060 Reporting/23-060 Annual Evaluation/"/>
    </mc:Choice>
  </mc:AlternateContent>
  <xr:revisionPtr revIDLastSave="0" documentId="8_{0062573E-DB95-4771-90FE-1F94B987707A}" xr6:coauthVersionLast="47" xr6:coauthVersionMax="47" xr10:uidLastSave="{00000000-0000-0000-0000-000000000000}"/>
  <bookViews>
    <workbookView xWindow="34830" yWindow="-120" windowWidth="25395" windowHeight="17805" xr2:uid="{00000000-000D-0000-FFFF-FFFF00000000}"/>
  </bookViews>
  <sheets>
    <sheet name="COPE Application Sample Budget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tsa0kJqjNARg7SQcG1Y5yNU/Mqw=="/>
    </ext>
  </extLst>
</workbook>
</file>

<file path=xl/calcChain.xml><?xml version="1.0" encoding="utf-8"?>
<calcChain xmlns="http://schemas.openxmlformats.org/spreadsheetml/2006/main">
  <c r="F48" i="1" l="1"/>
  <c r="F47" i="1"/>
  <c r="F44" i="1"/>
  <c r="F43" i="1"/>
  <c r="F42" i="1"/>
  <c r="F39" i="1"/>
  <c r="F36" i="1"/>
  <c r="F37" i="1"/>
  <c r="F38" i="1"/>
  <c r="F35" i="1"/>
  <c r="F32" i="1"/>
  <c r="F29" i="1"/>
  <c r="F30" i="1"/>
  <c r="F31" i="1"/>
  <c r="F28" i="1"/>
  <c r="F25" i="1"/>
  <c r="F20" i="1"/>
  <c r="F21" i="1"/>
  <c r="F22" i="1"/>
  <c r="F23" i="1"/>
  <c r="F24" i="1"/>
  <c r="F19" i="1"/>
  <c r="F16" i="1"/>
  <c r="F11" i="1"/>
  <c r="F12" i="1"/>
  <c r="F13" i="1"/>
  <c r="F14" i="1"/>
  <c r="F15" i="1"/>
  <c r="F10" i="1"/>
  <c r="F7" i="1"/>
  <c r="D51" i="1"/>
  <c r="C51" i="1"/>
  <c r="F49" i="1"/>
  <c r="D49" i="1"/>
  <c r="C49" i="1"/>
  <c r="D44" i="1"/>
  <c r="D39" i="1"/>
  <c r="C39" i="1"/>
  <c r="C32" i="1"/>
  <c r="D32" i="1"/>
  <c r="D25" i="1"/>
  <c r="C25" i="1"/>
  <c r="C16" i="1"/>
  <c r="D7" i="1"/>
  <c r="C7" i="1"/>
  <c r="G22" i="1"/>
  <c r="G24" i="1"/>
  <c r="G37" i="1"/>
  <c r="D16" i="1"/>
  <c r="G30" i="1"/>
  <c r="F6" i="1"/>
  <c r="F51" i="1" l="1"/>
</calcChain>
</file>

<file path=xl/sharedStrings.xml><?xml version="1.0" encoding="utf-8"?>
<sst xmlns="http://schemas.openxmlformats.org/spreadsheetml/2006/main" count="90" uniqueCount="55">
  <si>
    <t>*Amount must equal to $25,000. Please fill out highlighted portions.</t>
  </si>
  <si>
    <t>CADCA Membership</t>
  </si>
  <si>
    <r>
      <rPr>
        <sz val="11"/>
        <rFont val="Calibri"/>
        <family val="2"/>
      </rPr>
      <t>Become a</t>
    </r>
    <r>
      <rPr>
        <u/>
        <sz val="11"/>
        <color rgb="FF1155CC"/>
        <rFont val="Calibri"/>
        <family val="2"/>
      </rPr>
      <t xml:space="preserve"> CADCA Member </t>
    </r>
  </si>
  <si>
    <t>Coalition membership x2 years</t>
  </si>
  <si>
    <t>Total Cost:</t>
  </si>
  <si>
    <t>CADCA Forum</t>
  </si>
  <si>
    <t>Conference Registration</t>
  </si>
  <si>
    <t>$695 per person x2 attendees</t>
  </si>
  <si>
    <t>Baggage</t>
  </si>
  <si>
    <t xml:space="preserve">$30 per bag one way x2 ways x2 attendees </t>
  </si>
  <si>
    <t>Round Trip Airfare</t>
  </si>
  <si>
    <t>$500 per round trip flight x2 attendees</t>
  </si>
  <si>
    <t>Local Travel</t>
  </si>
  <si>
    <t>$100 per day x5 days x2 attendees</t>
  </si>
  <si>
    <t>Hotel</t>
  </si>
  <si>
    <t xml:space="preserve">$300 per night x4 nights x 2 attendees </t>
  </si>
  <si>
    <t>Per Diem</t>
  </si>
  <si>
    <t>$66 per day x5 days x2 attendees</t>
  </si>
  <si>
    <t>Arkansas In-Person Training I</t>
  </si>
  <si>
    <t>Mileage</t>
  </si>
  <si>
    <t>Arkansas In-Person Training II</t>
  </si>
  <si>
    <r>
      <rPr>
        <b/>
        <sz val="14"/>
        <color rgb="FFFFFFFF"/>
        <rFont val="Calibri"/>
        <family val="2"/>
      </rPr>
      <t>Opioid Prevention Educational Materials</t>
    </r>
    <r>
      <rPr>
        <b/>
        <sz val="11"/>
        <color rgb="FFFFFFFF"/>
        <rFont val="Calibri"/>
        <family val="2"/>
      </rPr>
      <t xml:space="preserve"> </t>
    </r>
  </si>
  <si>
    <r>
      <rPr>
        <b/>
        <sz val="16"/>
        <color rgb="FFFFFFFF"/>
        <rFont val="Calibri"/>
        <family val="2"/>
      </rPr>
      <t xml:space="preserve">Total Cost </t>
    </r>
    <r>
      <rPr>
        <b/>
        <i/>
        <sz val="16"/>
        <color rgb="FFFFFFFF"/>
        <rFont val="Calibri"/>
        <family val="2"/>
      </rPr>
      <t>[Amount must equal $25,000, not above or below.]</t>
    </r>
  </si>
  <si>
    <t>tablecloth ($100), yard signs( $400), pamphets ($500), banner($700) , swag items; pens, pencils ect($1140)</t>
  </si>
  <si>
    <t>COPE Application Budget 2023</t>
  </si>
  <si>
    <t>CADCA Membership $200, then the renewal was $250</t>
  </si>
  <si>
    <t xml:space="preserve">No baggage. </t>
  </si>
  <si>
    <t xml:space="preserve">$21.65, $19.49, $19.49 for parking for three days. Received the last day complimentary. </t>
  </si>
  <si>
    <t>CADCA Mid-Year</t>
  </si>
  <si>
    <t>Rooms for two people for four nights at $752.16</t>
  </si>
  <si>
    <t>Food costs: 15.26,20.4,9.55,29.13,30.83</t>
  </si>
  <si>
    <t xml:space="preserve">Traveled 244.8 miles from El Dorado to Little Rock round trip at IRS rate. </t>
  </si>
  <si>
    <t>Food costs: 11.27,22.89,13.16,33.92,19.87,8.57</t>
  </si>
  <si>
    <t xml:space="preserve">Meals </t>
  </si>
  <si>
    <t>ARORP Partner's Meeting</t>
  </si>
  <si>
    <t>Food costs: $16.23</t>
  </si>
  <si>
    <t>Food costs: $35.57, $28.87, $21.73, $3.99, $26.00, $15.26, $38.99, $36.02, $28.86</t>
  </si>
  <si>
    <t>$845 x2 people</t>
  </si>
  <si>
    <t>$30 2x people 2x ways</t>
  </si>
  <si>
    <t>Food costs: 37.03,17.26,73.6,30.8,14.07,12.08,11.64,10.49,19.21,16.65,24.73,6.58,31.63,27.39</t>
  </si>
  <si>
    <t xml:space="preserve">Rented a car for 4x days totaling $563.05, Street Parking $2.75, $7.45, $5.05, Hotel Parking $96.00, </t>
  </si>
  <si>
    <t xml:space="preserve">2x people 4x days </t>
  </si>
  <si>
    <t>$582.20 2x roundtrip flights, $67.45 2x booking fee</t>
  </si>
  <si>
    <t>$1593.91 (2 Rooms for 4 Days), $15.99 service charge</t>
  </si>
  <si>
    <t>Coalition members drove 1x car at $388.76 for mileage. (580.2 miles round trip to Dallas at IRS Rate)</t>
  </si>
  <si>
    <t>No local travel.</t>
  </si>
  <si>
    <t xml:space="preserve">Room for 1x person for 4x nights; the other coalition member found alternative accomodations. </t>
  </si>
  <si>
    <t>Educational Materials</t>
  </si>
  <si>
    <t>No educational materials purchased.</t>
  </si>
  <si>
    <t>Grant Writer</t>
  </si>
  <si>
    <t>$0.52 per mile x 244.8 miles x2 ways x2 attendees</t>
  </si>
  <si>
    <t>$0.52 per mile x244.8 miles x2 ways x2 attendees</t>
  </si>
  <si>
    <t>Coalitions were authorized to hire a grant writer out of unspent educational materials dollars.</t>
  </si>
  <si>
    <t>$1490 Mid-Year Registration (2x $745 per registration)</t>
  </si>
  <si>
    <t xml:space="preserve">grant writer provided assistance and service for 10/2023-4/2024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</si>
</sst>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22"/>
      <color theme="0"/>
      <name val="Calibri"/>
      <family val="2"/>
    </font>
    <font>
      <sz val="11"/>
      <name val="Calibri"/>
      <family val="2"/>
    </font>
    <font>
      <b/>
      <sz val="14"/>
      <color rgb="FFFFFFFF"/>
      <name val="Calibri"/>
      <family val="2"/>
      <scheme val="minor"/>
    </font>
    <font>
      <b/>
      <sz val="14"/>
      <color rgb="FFFFFFFF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b/>
      <sz val="14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Docs-Calibri"/>
    </font>
    <font>
      <b/>
      <sz val="11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i/>
      <sz val="11"/>
      <color rgb="FFFFFFFF"/>
      <name val="Calibri"/>
      <family val="2"/>
    </font>
    <font>
      <u/>
      <sz val="11"/>
      <color rgb="FF1155CC"/>
      <name val="Calibri"/>
      <family val="2"/>
    </font>
    <font>
      <b/>
      <sz val="11"/>
      <color rgb="FFFFFFFF"/>
      <name val="Calibri"/>
      <family val="2"/>
    </font>
    <font>
      <b/>
      <sz val="16"/>
      <color rgb="FFFFFFFF"/>
      <name val="Calibri"/>
      <family val="2"/>
    </font>
    <font>
      <b/>
      <i/>
      <sz val="16"/>
      <color rgb="FFFFFFFF"/>
      <name val="Calibri"/>
      <family val="2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783F04"/>
        <bgColor rgb="FF783F04"/>
      </patternFill>
    </fill>
    <fill>
      <patternFill patternType="solid">
        <fgColor rgb="FFED7D31"/>
        <bgColor rgb="FFED7D31"/>
      </patternFill>
    </fill>
    <fill>
      <patternFill patternType="solid">
        <fgColor rgb="FFE7E6E6"/>
        <bgColor rgb="FFE7E6E6"/>
      </patternFill>
    </fill>
    <fill>
      <patternFill patternType="solid">
        <fgColor rgb="FFECECEC"/>
        <bgColor rgb="FFECECE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5"/>
      </patternFill>
    </fill>
    <fill>
      <patternFill patternType="solid">
        <fgColor theme="5"/>
        <bgColor theme="0"/>
      </patternFill>
    </fill>
    <fill>
      <patternFill patternType="solid">
        <fgColor theme="0"/>
        <bgColor rgb="FFECECE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4" fontId="0" fillId="0" borderId="1" xfId="0" applyNumberFormat="1" applyBorder="1"/>
    <xf numFmtId="0" fontId="0" fillId="0" borderId="1" xfId="0" applyBorder="1" applyAlignment="1">
      <alignment wrapText="1"/>
    </xf>
    <xf numFmtId="44" fontId="10" fillId="8" borderId="1" xfId="0" applyNumberFormat="1" applyFont="1" applyFill="1" applyBorder="1"/>
    <xf numFmtId="0" fontId="10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44" fontId="0" fillId="9" borderId="1" xfId="0" applyNumberFormat="1" applyFill="1" applyBorder="1"/>
    <xf numFmtId="0" fontId="0" fillId="9" borderId="1" xfId="0" applyFill="1" applyBorder="1" applyAlignment="1">
      <alignment wrapText="1"/>
    </xf>
    <xf numFmtId="0" fontId="0" fillId="0" borderId="1" xfId="0" applyBorder="1"/>
    <xf numFmtId="0" fontId="5" fillId="4" borderId="1" xfId="0" applyFont="1" applyFill="1" applyBorder="1"/>
    <xf numFmtId="0" fontId="6" fillId="4" borderId="1" xfId="0" applyFont="1" applyFill="1" applyBorder="1"/>
    <xf numFmtId="44" fontId="6" fillId="9" borderId="1" xfId="0" applyNumberFormat="1" applyFont="1" applyFill="1" applyBorder="1"/>
    <xf numFmtId="0" fontId="6" fillId="9" borderId="1" xfId="0" applyFont="1" applyFill="1" applyBorder="1" applyAlignment="1">
      <alignment wrapText="1"/>
    </xf>
    <xf numFmtId="0" fontId="6" fillId="0" borderId="1" xfId="0" applyFont="1" applyBorder="1"/>
    <xf numFmtId="0" fontId="7" fillId="0" borderId="1" xfId="0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5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0" borderId="1" xfId="0" applyFont="1" applyBorder="1"/>
    <xf numFmtId="0" fontId="10" fillId="0" borderId="1" xfId="0" applyFont="1" applyBorder="1"/>
    <xf numFmtId="0" fontId="6" fillId="2" borderId="1" xfId="0" applyFont="1" applyFill="1" applyBorder="1"/>
    <xf numFmtId="0" fontId="6" fillId="6" borderId="1" xfId="0" applyFont="1" applyFill="1" applyBorder="1"/>
    <xf numFmtId="0" fontId="5" fillId="2" borderId="1" xfId="0" applyFont="1" applyFill="1" applyBorder="1"/>
    <xf numFmtId="0" fontId="10" fillId="8" borderId="1" xfId="0" applyFont="1" applyFill="1" applyBorder="1"/>
    <xf numFmtId="0" fontId="12" fillId="8" borderId="1" xfId="0" applyFont="1" applyFill="1" applyBorder="1"/>
    <xf numFmtId="0" fontId="6" fillId="8" borderId="1" xfId="0" applyFont="1" applyFill="1" applyBorder="1"/>
    <xf numFmtId="0" fontId="12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8" fontId="10" fillId="8" borderId="1" xfId="0" applyNumberFormat="1" applyFont="1" applyFill="1" applyBorder="1"/>
    <xf numFmtId="0" fontId="6" fillId="9" borderId="1" xfId="0" applyFont="1" applyFill="1" applyBorder="1"/>
    <xf numFmtId="44" fontId="0" fillId="10" borderId="1" xfId="0" applyNumberFormat="1" applyFill="1" applyBorder="1"/>
    <xf numFmtId="0" fontId="0" fillId="10" borderId="1" xfId="0" applyFill="1" applyBorder="1" applyAlignment="1">
      <alignment wrapText="1"/>
    </xf>
    <xf numFmtId="8" fontId="0" fillId="0" borderId="1" xfId="0" applyNumberFormat="1" applyBorder="1"/>
    <xf numFmtId="44" fontId="9" fillId="9" borderId="1" xfId="0" applyNumberFormat="1" applyFont="1" applyFill="1" applyBorder="1"/>
    <xf numFmtId="0" fontId="9" fillId="9" borderId="1" xfId="0" applyFont="1" applyFill="1" applyBorder="1" applyAlignment="1">
      <alignment wrapText="1"/>
    </xf>
    <xf numFmtId="44" fontId="6" fillId="10" borderId="1" xfId="0" applyNumberFormat="1" applyFont="1" applyFill="1" applyBorder="1"/>
    <xf numFmtId="0" fontId="6" fillId="10" borderId="1" xfId="0" applyFont="1" applyFill="1" applyBorder="1" applyAlignment="1">
      <alignment wrapText="1"/>
    </xf>
    <xf numFmtId="44" fontId="10" fillId="12" borderId="1" xfId="0" applyNumberFormat="1" applyFont="1" applyFill="1" applyBorder="1"/>
    <xf numFmtId="0" fontId="10" fillId="12" borderId="1" xfId="0" applyFont="1" applyFill="1" applyBorder="1" applyAlignment="1">
      <alignment wrapText="1"/>
    </xf>
    <xf numFmtId="0" fontId="6" fillId="13" borderId="1" xfId="0" applyFont="1" applyFill="1" applyBorder="1"/>
    <xf numFmtId="0" fontId="0" fillId="14" borderId="1" xfId="0" applyFill="1" applyBorder="1"/>
    <xf numFmtId="44" fontId="10" fillId="15" borderId="1" xfId="0" applyNumberFormat="1" applyFont="1" applyFill="1" applyBorder="1"/>
    <xf numFmtId="0" fontId="10" fillId="15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left" wrapText="1"/>
    </xf>
    <xf numFmtId="0" fontId="6" fillId="10" borderId="1" xfId="0" applyFont="1" applyFill="1" applyBorder="1"/>
    <xf numFmtId="8" fontId="10" fillId="15" borderId="1" xfId="0" applyNumberFormat="1" applyFont="1" applyFill="1" applyBorder="1"/>
    <xf numFmtId="44" fontId="6" fillId="4" borderId="1" xfId="0" applyNumberFormat="1" applyFont="1" applyFill="1" applyBorder="1"/>
    <xf numFmtId="44" fontId="6" fillId="0" borderId="1" xfId="0" applyNumberFormat="1" applyFont="1" applyBorder="1" applyAlignment="1">
      <alignment horizontal="right"/>
    </xf>
    <xf numFmtId="44" fontId="6" fillId="5" borderId="1" xfId="0" applyNumberFormat="1" applyFont="1" applyFill="1" applyBorder="1" applyAlignment="1">
      <alignment horizontal="right"/>
    </xf>
    <xf numFmtId="44" fontId="9" fillId="2" borderId="1" xfId="0" applyNumberFormat="1" applyFont="1" applyFill="1" applyBorder="1"/>
    <xf numFmtId="44" fontId="6" fillId="5" borderId="1" xfId="0" applyNumberFormat="1" applyFont="1" applyFill="1" applyBorder="1"/>
    <xf numFmtId="44" fontId="6" fillId="2" borderId="1" xfId="0" applyNumberFormat="1" applyFont="1" applyFill="1" applyBorder="1"/>
    <xf numFmtId="44" fontId="6" fillId="6" borderId="1" xfId="0" applyNumberFormat="1" applyFont="1" applyFill="1" applyBorder="1"/>
    <xf numFmtId="44" fontId="6" fillId="7" borderId="1" xfId="0" applyNumberFormat="1" applyFont="1" applyFill="1" applyBorder="1"/>
    <xf numFmtId="44" fontId="6" fillId="13" borderId="1" xfId="0" applyNumberFormat="1" applyFont="1" applyFill="1" applyBorder="1"/>
    <xf numFmtId="44" fontId="6" fillId="8" borderId="1" xfId="0" applyNumberFormat="1" applyFont="1" applyFill="1" applyBorder="1"/>
    <xf numFmtId="44" fontId="14" fillId="2" borderId="1" xfId="0" applyNumberFormat="1" applyFont="1" applyFill="1" applyBorder="1"/>
    <xf numFmtId="0" fontId="13" fillId="16" borderId="1" xfId="0" applyFont="1" applyFill="1" applyBorder="1" applyAlignment="1">
      <alignment wrapText="1"/>
    </xf>
    <xf numFmtId="44" fontId="6" fillId="16" borderId="1" xfId="0" applyNumberFormat="1" applyFont="1" applyFill="1" applyBorder="1"/>
    <xf numFmtId="44" fontId="6" fillId="11" borderId="1" xfId="0" applyNumberFormat="1" applyFont="1" applyFill="1" applyBorder="1"/>
    <xf numFmtId="44" fontId="0" fillId="14" borderId="1" xfId="0" applyNumberFormat="1" applyFill="1" applyBorder="1"/>
    <xf numFmtId="0" fontId="3" fillId="11" borderId="1" xfId="0" applyFont="1" applyFill="1" applyBorder="1"/>
    <xf numFmtId="44" fontId="21" fillId="9" borderId="1" xfId="0" applyNumberFormat="1" applyFont="1" applyFill="1" applyBorder="1"/>
    <xf numFmtId="0" fontId="21" fillId="9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11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0" fillId="1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dca.org/become-memb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7"/>
  <sheetViews>
    <sheetView tabSelected="1" topLeftCell="A23" zoomScale="94" workbookViewId="0">
      <selection activeCell="G50" sqref="G50"/>
    </sheetView>
  </sheetViews>
  <sheetFormatPr defaultColWidth="14.453125" defaultRowHeight="15" customHeight="1"/>
  <cols>
    <col min="1" max="1" width="23.7265625" style="8" customWidth="1"/>
    <col min="2" max="2" width="55.54296875" style="8" customWidth="1"/>
    <col min="3" max="3" width="16.81640625" style="1" customWidth="1"/>
    <col min="4" max="4" width="17.26953125" style="1" customWidth="1"/>
    <col min="5" max="5" width="40.81640625" style="2" customWidth="1"/>
    <col min="6" max="6" width="26.26953125" style="1" customWidth="1"/>
    <col min="7" max="26" width="26.26953125" style="8" customWidth="1"/>
    <col min="27" max="16384" width="14.453125" style="8"/>
  </cols>
  <sheetData>
    <row r="1" spans="1:26" ht="14.25" customHeight="1">
      <c r="A1" s="71" t="s">
        <v>24</v>
      </c>
      <c r="B1" s="72"/>
      <c r="C1" s="72"/>
      <c r="D1" s="73"/>
      <c r="E1" s="73"/>
      <c r="F1" s="74"/>
    </row>
    <row r="2" spans="1:26" ht="42" customHeight="1">
      <c r="A2" s="75"/>
      <c r="B2" s="76"/>
      <c r="C2" s="76"/>
      <c r="D2" s="77"/>
      <c r="E2" s="77"/>
      <c r="F2" s="78"/>
    </row>
    <row r="3" spans="1:26" ht="21.75" customHeight="1">
      <c r="A3" s="79" t="s">
        <v>0</v>
      </c>
      <c r="B3" s="80"/>
      <c r="C3" s="80"/>
      <c r="D3" s="81"/>
      <c r="E3" s="81"/>
      <c r="F3" s="82"/>
    </row>
    <row r="4" spans="1:26" ht="14.25" customHeight="1"/>
    <row r="5" spans="1:26" ht="14.25" customHeight="1">
      <c r="A5" s="9" t="s">
        <v>1</v>
      </c>
      <c r="B5" s="10"/>
      <c r="C5" s="49"/>
      <c r="D5" s="11"/>
      <c r="E5" s="12"/>
      <c r="F5" s="11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39" customHeight="1">
      <c r="A6" s="14" t="s">
        <v>2</v>
      </c>
      <c r="B6" s="13" t="s">
        <v>3</v>
      </c>
      <c r="C6" s="50">
        <v>400</v>
      </c>
      <c r="D6" s="15">
        <v>450</v>
      </c>
      <c r="E6" s="16" t="s">
        <v>25</v>
      </c>
      <c r="F6" s="15">
        <f>C6-D6</f>
        <v>-50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>
      <c r="A7" s="17" t="s">
        <v>4</v>
      </c>
      <c r="B7" s="17"/>
      <c r="C7" s="51">
        <f>C6</f>
        <v>400</v>
      </c>
      <c r="D7" s="38">
        <f>SUM(D6)</f>
        <v>450</v>
      </c>
      <c r="E7" s="39"/>
      <c r="F7" s="38">
        <f>F6</f>
        <v>-50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>
      <c r="F8" s="15"/>
    </row>
    <row r="9" spans="1:26" ht="14.25" customHeight="1">
      <c r="A9" s="18" t="s">
        <v>28</v>
      </c>
      <c r="B9" s="19"/>
      <c r="C9" s="52"/>
      <c r="D9" s="36"/>
      <c r="E9" s="37"/>
      <c r="F9" s="1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30" customHeight="1">
      <c r="A10" s="21" t="s">
        <v>6</v>
      </c>
      <c r="B10" s="21" t="s">
        <v>7</v>
      </c>
      <c r="C10" s="15">
        <v>1390</v>
      </c>
      <c r="D10" s="1">
        <v>1490</v>
      </c>
      <c r="E10" s="69" t="s">
        <v>53</v>
      </c>
      <c r="F10" s="15">
        <f>C10-D10</f>
        <v>-100</v>
      </c>
    </row>
    <row r="11" spans="1:26" ht="14.25" customHeight="1">
      <c r="A11" s="21" t="s">
        <v>8</v>
      </c>
      <c r="B11" s="21" t="s">
        <v>9</v>
      </c>
      <c r="C11" s="15">
        <v>120</v>
      </c>
      <c r="D11" s="1">
        <v>0</v>
      </c>
      <c r="E11" s="2" t="s">
        <v>26</v>
      </c>
      <c r="F11" s="15">
        <f t="shared" ref="F11:F15" si="0">C11-D11</f>
        <v>120</v>
      </c>
    </row>
    <row r="12" spans="1:26" ht="47.25" customHeight="1">
      <c r="A12" s="21" t="s">
        <v>10</v>
      </c>
      <c r="B12" s="21" t="s">
        <v>11</v>
      </c>
      <c r="C12" s="15">
        <v>1000</v>
      </c>
      <c r="D12" s="1">
        <v>388.76</v>
      </c>
      <c r="E12" s="2" t="s">
        <v>44</v>
      </c>
      <c r="F12" s="15">
        <f t="shared" si="0"/>
        <v>611.24</v>
      </c>
    </row>
    <row r="13" spans="1:26" ht="31.5" customHeight="1">
      <c r="A13" s="21" t="s">
        <v>12</v>
      </c>
      <c r="B13" s="21" t="s">
        <v>13</v>
      </c>
      <c r="C13" s="15">
        <v>1000</v>
      </c>
      <c r="D13" s="1">
        <v>60.63</v>
      </c>
      <c r="E13" s="2" t="s">
        <v>27</v>
      </c>
      <c r="F13" s="15">
        <f t="shared" si="0"/>
        <v>939.37</v>
      </c>
    </row>
    <row r="14" spans="1:26" ht="36" customHeight="1">
      <c r="A14" s="21" t="s">
        <v>14</v>
      </c>
      <c r="B14" s="21" t="s">
        <v>15</v>
      </c>
      <c r="C14" s="15">
        <v>2400</v>
      </c>
      <c r="D14" s="1">
        <v>1609</v>
      </c>
      <c r="E14" s="2" t="s">
        <v>43</v>
      </c>
      <c r="F14" s="15">
        <f t="shared" si="0"/>
        <v>791</v>
      </c>
    </row>
    <row r="15" spans="1:26" ht="33" customHeight="1">
      <c r="A15" s="21" t="s">
        <v>16</v>
      </c>
      <c r="B15" s="21" t="s">
        <v>17</v>
      </c>
      <c r="C15" s="15">
        <v>660</v>
      </c>
      <c r="D15" s="1">
        <v>235.29</v>
      </c>
      <c r="E15" s="2" t="s">
        <v>36</v>
      </c>
      <c r="F15" s="15">
        <f t="shared" si="0"/>
        <v>424.71000000000004</v>
      </c>
    </row>
    <row r="16" spans="1:26" ht="14.25" customHeight="1">
      <c r="A16" s="17" t="s">
        <v>4</v>
      </c>
      <c r="B16" s="17"/>
      <c r="C16" s="53">
        <f>SUM(C10:C15)</f>
        <v>6570</v>
      </c>
      <c r="D16" s="33">
        <f>SUM(D10:D15)</f>
        <v>3783.6800000000003</v>
      </c>
      <c r="E16" s="33"/>
      <c r="F16" s="33">
        <f>SUM(F10:F15)</f>
        <v>2786.32</v>
      </c>
    </row>
    <row r="17" spans="1:7" ht="14.25" customHeight="1"/>
    <row r="18" spans="1:7" ht="14.25" customHeight="1">
      <c r="A18" s="18" t="s">
        <v>5</v>
      </c>
      <c r="B18" s="22"/>
      <c r="C18" s="54"/>
      <c r="D18" s="6"/>
      <c r="E18" s="7"/>
      <c r="F18" s="6"/>
    </row>
    <row r="19" spans="1:7" ht="14.25" customHeight="1">
      <c r="A19" s="21" t="s">
        <v>6</v>
      </c>
      <c r="B19" s="21" t="s">
        <v>7</v>
      </c>
      <c r="C19" s="15">
        <v>1390</v>
      </c>
      <c r="D19" s="1">
        <v>1690</v>
      </c>
      <c r="E19" s="2" t="s">
        <v>37</v>
      </c>
      <c r="F19" s="1">
        <f>C19-D19</f>
        <v>-300</v>
      </c>
    </row>
    <row r="20" spans="1:7" ht="14.25" customHeight="1">
      <c r="A20" s="21" t="s">
        <v>8</v>
      </c>
      <c r="B20" s="21" t="s">
        <v>9</v>
      </c>
      <c r="C20" s="15">
        <v>120</v>
      </c>
      <c r="D20" s="1">
        <v>120</v>
      </c>
      <c r="E20" s="2" t="s">
        <v>38</v>
      </c>
      <c r="F20" s="1">
        <f t="shared" ref="F20:F24" si="1">C20-D20</f>
        <v>0</v>
      </c>
    </row>
    <row r="21" spans="1:7" ht="37.5" customHeight="1">
      <c r="A21" s="21" t="s">
        <v>10</v>
      </c>
      <c r="B21" s="21" t="s">
        <v>11</v>
      </c>
      <c r="C21" s="15">
        <v>1000</v>
      </c>
      <c r="D21" s="1">
        <v>1434.2</v>
      </c>
      <c r="E21" s="2" t="s">
        <v>42</v>
      </c>
      <c r="F21" s="1">
        <f t="shared" si="1"/>
        <v>-434.20000000000005</v>
      </c>
      <c r="G21" s="1"/>
    </row>
    <row r="22" spans="1:7" ht="48" customHeight="1">
      <c r="A22" s="21" t="s">
        <v>12</v>
      </c>
      <c r="B22" s="21" t="s">
        <v>13</v>
      </c>
      <c r="C22" s="15">
        <v>1000</v>
      </c>
      <c r="D22" s="35">
        <v>838.34</v>
      </c>
      <c r="E22" s="2" t="s">
        <v>40</v>
      </c>
      <c r="F22" s="1">
        <f t="shared" si="1"/>
        <v>161.65999999999997</v>
      </c>
      <c r="G22" s="35">
        <f>SUM(D22,164.04)</f>
        <v>1002.38</v>
      </c>
    </row>
    <row r="23" spans="1:7" ht="14.25" customHeight="1">
      <c r="A23" s="21" t="s">
        <v>14</v>
      </c>
      <c r="B23" s="21" t="s">
        <v>15</v>
      </c>
      <c r="C23" s="15">
        <v>2400</v>
      </c>
      <c r="D23" s="1">
        <v>2777.91</v>
      </c>
      <c r="E23" s="2" t="s">
        <v>41</v>
      </c>
      <c r="F23" s="1">
        <f t="shared" si="1"/>
        <v>-377.90999999999985</v>
      </c>
    </row>
    <row r="24" spans="1:7" ht="49.5" customHeight="1">
      <c r="A24" s="21" t="s">
        <v>16</v>
      </c>
      <c r="B24" s="21" t="s">
        <v>17</v>
      </c>
      <c r="C24" s="15">
        <v>660</v>
      </c>
      <c r="D24" s="1">
        <v>333.16</v>
      </c>
      <c r="E24" s="2" t="s">
        <v>39</v>
      </c>
      <c r="F24" s="1">
        <f t="shared" si="1"/>
        <v>326.83999999999997</v>
      </c>
      <c r="G24" s="8">
        <f>SUM(37.03,17.26,73.6,30.8,14.07,12.08,11.64,10.49,19.21,16.65,24.73,6.58,31.63,27.39)</f>
        <v>333.16</v>
      </c>
    </row>
    <row r="25" spans="1:7" ht="14.25" customHeight="1">
      <c r="A25" s="23" t="s">
        <v>4</v>
      </c>
      <c r="B25" s="23"/>
      <c r="C25" s="55">
        <f>SUM(C19:C24)</f>
        <v>6570</v>
      </c>
      <c r="D25" s="33">
        <f>SUM(D19:D24)</f>
        <v>7193.61</v>
      </c>
      <c r="E25" s="34"/>
      <c r="F25" s="33">
        <f>SUM(F19:F24)</f>
        <v>-623.6099999999999</v>
      </c>
    </row>
    <row r="26" spans="1:7" ht="14.25" customHeight="1"/>
    <row r="27" spans="1:7" ht="14.25" customHeight="1">
      <c r="A27" s="24" t="s">
        <v>18</v>
      </c>
      <c r="B27" s="22"/>
      <c r="C27" s="54"/>
      <c r="D27" s="6"/>
      <c r="E27" s="7"/>
      <c r="F27" s="6"/>
    </row>
    <row r="28" spans="1:7" ht="14.25" customHeight="1">
      <c r="A28" s="21" t="s">
        <v>12</v>
      </c>
      <c r="B28" s="21" t="s">
        <v>13</v>
      </c>
      <c r="C28" s="15">
        <v>1000</v>
      </c>
      <c r="D28" s="1">
        <v>0</v>
      </c>
      <c r="E28" s="2" t="s">
        <v>45</v>
      </c>
      <c r="F28" s="1">
        <f>C28-D28</f>
        <v>1000</v>
      </c>
    </row>
    <row r="29" spans="1:7" ht="31.5" customHeight="1">
      <c r="A29" s="21" t="s">
        <v>14</v>
      </c>
      <c r="B29" s="21" t="s">
        <v>15</v>
      </c>
      <c r="C29" s="15">
        <v>2400</v>
      </c>
      <c r="D29" s="1">
        <v>752.16</v>
      </c>
      <c r="E29" s="2" t="s">
        <v>29</v>
      </c>
      <c r="F29" s="1">
        <f t="shared" ref="F29:F31" si="2">C29-D29</f>
        <v>1647.8400000000001</v>
      </c>
    </row>
    <row r="30" spans="1:7" ht="16.5" customHeight="1">
      <c r="A30" s="21" t="s">
        <v>16</v>
      </c>
      <c r="B30" s="21" t="s">
        <v>17</v>
      </c>
      <c r="C30" s="15">
        <v>660</v>
      </c>
      <c r="D30" s="1">
        <v>105.17</v>
      </c>
      <c r="E30" s="2" t="s">
        <v>30</v>
      </c>
      <c r="F30" s="1">
        <f t="shared" si="2"/>
        <v>554.83000000000004</v>
      </c>
      <c r="G30" s="2">
        <f>SUM(15.26,20.4,9.55,29.13,30.83)</f>
        <v>105.16999999999999</v>
      </c>
    </row>
    <row r="31" spans="1:7" ht="30" customHeight="1">
      <c r="A31" s="21" t="s">
        <v>19</v>
      </c>
      <c r="B31" s="46" t="s">
        <v>50</v>
      </c>
      <c r="C31" s="56">
        <v>250</v>
      </c>
      <c r="D31" s="1">
        <v>164.04</v>
      </c>
      <c r="E31" s="2" t="s">
        <v>31</v>
      </c>
      <c r="F31" s="1">
        <f t="shared" si="2"/>
        <v>85.960000000000008</v>
      </c>
    </row>
    <row r="32" spans="1:7" ht="14.25" customHeight="1">
      <c r="A32" s="23" t="s">
        <v>4</v>
      </c>
      <c r="B32" s="23"/>
      <c r="C32" s="55">
        <f>SUM(C26:C31)</f>
        <v>4310</v>
      </c>
      <c r="D32" s="33">
        <f>SUM(D28:D31)</f>
        <v>1021.3699999999999</v>
      </c>
      <c r="E32" s="34"/>
      <c r="F32" s="33">
        <f>SUM(F28:F31)</f>
        <v>3288.63</v>
      </c>
    </row>
    <row r="33" spans="1:26" ht="14.25" customHeight="1"/>
    <row r="34" spans="1:26" ht="14.25" customHeight="1">
      <c r="A34" s="24" t="s">
        <v>20</v>
      </c>
      <c r="B34" s="22"/>
      <c r="C34" s="54"/>
      <c r="D34" s="40"/>
      <c r="E34" s="41"/>
      <c r="F34" s="40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4.25" customHeight="1">
      <c r="A35" s="21" t="s">
        <v>12</v>
      </c>
      <c r="B35" s="21" t="s">
        <v>13</v>
      </c>
      <c r="C35" s="15">
        <v>1000</v>
      </c>
      <c r="D35" s="3">
        <v>0</v>
      </c>
      <c r="E35" s="5" t="s">
        <v>45</v>
      </c>
      <c r="F35" s="3">
        <f>C35-D35</f>
        <v>1000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47.25" customHeight="1">
      <c r="A36" s="21" t="s">
        <v>14</v>
      </c>
      <c r="B36" s="21" t="s">
        <v>15</v>
      </c>
      <c r="C36" s="15">
        <v>2400</v>
      </c>
      <c r="D36" s="3">
        <v>562.70000000000005</v>
      </c>
      <c r="E36" s="5" t="s">
        <v>46</v>
      </c>
      <c r="F36" s="3">
        <f t="shared" ref="F36:F38" si="3">C36-D36</f>
        <v>1837.3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28.5" customHeight="1">
      <c r="A37" s="21" t="s">
        <v>16</v>
      </c>
      <c r="B37" s="21" t="s">
        <v>17</v>
      </c>
      <c r="C37" s="15">
        <v>660</v>
      </c>
      <c r="D37" s="3">
        <v>109.68</v>
      </c>
      <c r="E37" s="5" t="s">
        <v>32</v>
      </c>
      <c r="F37" s="3">
        <f t="shared" si="3"/>
        <v>550.31999999999994</v>
      </c>
      <c r="G37" s="4">
        <f t="shared" ref="G37" si="4">SUM(11.27,22.89,13.16,33.92,19.87,8.57)</f>
        <v>109.68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32.25" customHeight="1">
      <c r="A38" s="21" t="s">
        <v>19</v>
      </c>
      <c r="B38" s="67" t="s">
        <v>51</v>
      </c>
      <c r="C38" s="56">
        <v>250</v>
      </c>
      <c r="D38" s="3">
        <v>164.04</v>
      </c>
      <c r="E38" s="4" t="s">
        <v>31</v>
      </c>
      <c r="F38" s="3">
        <f t="shared" si="3"/>
        <v>85.960000000000008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4.25" customHeight="1">
      <c r="A39" s="23" t="s">
        <v>4</v>
      </c>
      <c r="B39" s="23"/>
      <c r="C39" s="55">
        <f>SUM(C33:C38)</f>
        <v>4310</v>
      </c>
      <c r="D39" s="44">
        <f>SUM(D35:D38)</f>
        <v>836.42000000000007</v>
      </c>
      <c r="E39" s="45"/>
      <c r="F39" s="44">
        <f>SUM(F35:F38)</f>
        <v>3473.58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s="43" customFormat="1" ht="14.25" customHeight="1">
      <c r="A40" s="42"/>
      <c r="B40" s="42"/>
      <c r="C40" s="57"/>
      <c r="D40" s="3"/>
      <c r="E40" s="4"/>
      <c r="F40" s="3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4.25" customHeight="1">
      <c r="A41" s="24" t="s">
        <v>34</v>
      </c>
      <c r="B41" s="32"/>
      <c r="C41" s="11"/>
      <c r="D41" s="40"/>
      <c r="E41" s="41"/>
      <c r="F41" s="40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4.25" customHeight="1">
      <c r="A42" s="13" t="s">
        <v>33</v>
      </c>
      <c r="B42" s="13"/>
      <c r="C42" s="15">
        <v>0</v>
      </c>
      <c r="D42" s="31">
        <v>16.23</v>
      </c>
      <c r="E42" s="5" t="s">
        <v>35</v>
      </c>
      <c r="F42" s="3">
        <f>C42-D42</f>
        <v>-16.23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29.25" customHeight="1">
      <c r="A43" s="13" t="s">
        <v>19</v>
      </c>
      <c r="B43" s="13"/>
      <c r="C43" s="15">
        <v>0</v>
      </c>
      <c r="D43" s="3">
        <v>164.04</v>
      </c>
      <c r="E43" s="4" t="s">
        <v>31</v>
      </c>
      <c r="F43" s="3">
        <f>C43-D43</f>
        <v>-164.04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7.25" customHeight="1">
      <c r="A44" s="47" t="s">
        <v>4</v>
      </c>
      <c r="B44" s="47"/>
      <c r="C44" s="38">
        <v>0</v>
      </c>
      <c r="D44" s="48">
        <f>SUM(D42:D43)</f>
        <v>180.26999999999998</v>
      </c>
      <c r="E44" s="45"/>
      <c r="F44" s="44">
        <f>SUM(F42:F43)</f>
        <v>-180.26999999999998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4.25" customHeight="1">
      <c r="A45" s="26"/>
      <c r="B45" s="27"/>
      <c r="C45" s="58"/>
      <c r="D45" s="3"/>
      <c r="E45" s="4"/>
      <c r="F45" s="3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4.25" customHeight="1">
      <c r="A46" s="28" t="s">
        <v>21</v>
      </c>
      <c r="B46" s="22"/>
      <c r="C46" s="54"/>
      <c r="D46" s="6"/>
      <c r="E46" s="7"/>
      <c r="F46" s="6"/>
    </row>
    <row r="47" spans="1:26" ht="32.25" customHeight="1">
      <c r="A47" s="64" t="s">
        <v>49</v>
      </c>
      <c r="B47" s="68" t="s">
        <v>52</v>
      </c>
      <c r="C47" s="62"/>
      <c r="D47" s="63">
        <v>4000</v>
      </c>
      <c r="E47" s="70" t="s">
        <v>54</v>
      </c>
      <c r="F47" s="63">
        <f>C47-D47</f>
        <v>-4000</v>
      </c>
    </row>
    <row r="48" spans="1:26" ht="35.25" customHeight="1">
      <c r="A48" s="8" t="s">
        <v>47</v>
      </c>
      <c r="B48" s="60" t="s">
        <v>23</v>
      </c>
      <c r="C48" s="61">
        <v>2840</v>
      </c>
      <c r="D48" s="1">
        <v>0</v>
      </c>
      <c r="E48" s="2" t="s">
        <v>48</v>
      </c>
      <c r="F48" s="63">
        <f>C48-D48</f>
        <v>2840</v>
      </c>
    </row>
    <row r="49" spans="1:6" ht="14.25" customHeight="1">
      <c r="A49" s="23" t="s">
        <v>4</v>
      </c>
      <c r="B49" s="23"/>
      <c r="C49" s="55">
        <f>C48</f>
        <v>2840</v>
      </c>
      <c r="D49" s="33">
        <f>SUM(D47:D48)</f>
        <v>4000</v>
      </c>
      <c r="E49" s="34"/>
      <c r="F49" s="33">
        <f>SUM(F47:F48)</f>
        <v>-1160</v>
      </c>
    </row>
    <row r="50" spans="1:6" ht="14.25" customHeight="1"/>
    <row r="51" spans="1:6" ht="23.25" customHeight="1">
      <c r="A51" s="29" t="s">
        <v>22</v>
      </c>
      <c r="B51" s="30"/>
      <c r="C51" s="59">
        <f>SUM(C49,C32,C25,C16,C7,C39)</f>
        <v>25000</v>
      </c>
      <c r="D51" s="65">
        <f>SUM(D49,D44,D39,D32,D25,D16,D7)</f>
        <v>17465.349999999999</v>
      </c>
      <c r="E51" s="66"/>
      <c r="F51" s="65">
        <f>SUM(F49,F44,F39,F32,F25,F16,F7)</f>
        <v>7534.6500000000015</v>
      </c>
    </row>
    <row r="52" spans="1:6" ht="14.25" customHeight="1"/>
    <row r="53" spans="1:6" ht="14.25" customHeight="1"/>
    <row r="54" spans="1:6" ht="14.25" customHeight="1"/>
    <row r="55" spans="1:6" ht="14.25" customHeight="1"/>
    <row r="56" spans="1:6" ht="14.25" customHeight="1"/>
    <row r="57" spans="1:6" ht="14.25" customHeight="1"/>
    <row r="58" spans="1:6" ht="14.25" customHeight="1"/>
    <row r="59" spans="1:6" ht="14.25" customHeight="1"/>
    <row r="60" spans="1:6" ht="14.25" customHeight="1"/>
    <row r="61" spans="1:6" ht="14.25" customHeight="1"/>
    <row r="62" spans="1:6" ht="14.25" customHeight="1"/>
    <row r="63" spans="1:6" ht="14.25" customHeight="1"/>
    <row r="64" spans="1:6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</sheetData>
  <mergeCells count="2">
    <mergeCell ref="A1:F2"/>
    <mergeCell ref="A3:F3"/>
  </mergeCells>
  <hyperlinks>
    <hyperlink ref="A6" r:id="rId1" xr:uid="{00000000-0004-0000-0000-000000000000}"/>
  </hyperlinks>
  <pageMargins left="0.7" right="0.7" top="0.75" bottom="0.75" header="0" footer="0"/>
  <pageSetup scale="1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COPE Application Sample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Spence</dc:creator>
  <cp:lastModifiedBy>Joy Spence</cp:lastModifiedBy>
  <cp:lastPrinted>2024-06-19T19:41:05Z</cp:lastPrinted>
  <dcterms:created xsi:type="dcterms:W3CDTF">2023-01-26T20:44:58Z</dcterms:created>
  <dcterms:modified xsi:type="dcterms:W3CDTF">2024-07-22T15:13:12Z</dcterms:modified>
</cp:coreProperties>
</file>