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sti\Desktop\AORP\"/>
    </mc:Choice>
  </mc:AlternateContent>
  <xr:revisionPtr revIDLastSave="0" documentId="13_ncr:1_{29CBB1B1-CB24-48D6-8B84-DC955BA36E1D}" xr6:coauthVersionLast="47" xr6:coauthVersionMax="47" xr10:uidLastSave="{00000000-0000-0000-0000-000000000000}"/>
  <bookViews>
    <workbookView xWindow="-108" yWindow="-108" windowWidth="23256" windowHeight="12456" xr2:uid="{75902D41-5B17-4037-9BAD-DC92FBD6FCA4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2" l="1"/>
  <c r="H20" i="2"/>
  <c r="H97" i="2"/>
  <c r="H98" i="2"/>
  <c r="H99" i="2"/>
  <c r="H96" i="2"/>
  <c r="H100" i="2" s="1"/>
  <c r="H61" i="2"/>
  <c r="H65" i="2"/>
  <c r="H62" i="2"/>
  <c r="H35" i="2"/>
  <c r="H30" i="2"/>
  <c r="H66" i="2"/>
  <c r="H51" i="2"/>
  <c r="H63" i="2"/>
  <c r="H64" i="2"/>
  <c r="H70" i="2"/>
  <c r="H59" i="2"/>
  <c r="H58" i="2"/>
  <c r="H57" i="2"/>
  <c r="H56" i="2"/>
  <c r="H86" i="2"/>
  <c r="H87" i="2"/>
  <c r="H88" i="2"/>
  <c r="H89" i="2"/>
  <c r="H90" i="2"/>
  <c r="H91" i="2"/>
  <c r="H92" i="2"/>
  <c r="H85" i="2"/>
  <c r="H77" i="2"/>
  <c r="H79" i="2"/>
  <c r="H80" i="2"/>
  <c r="H76" i="2"/>
  <c r="H49" i="2"/>
  <c r="H50" i="2"/>
  <c r="H52" i="2"/>
  <c r="H53" i="2"/>
  <c r="H46" i="2"/>
  <c r="H45" i="2"/>
  <c r="H23" i="2"/>
  <c r="H44" i="2"/>
  <c r="H43" i="2"/>
  <c r="H29" i="2"/>
  <c r="H37" i="2"/>
  <c r="H39" i="2"/>
  <c r="H19" i="2"/>
  <c r="C13" i="2"/>
  <c r="H73" i="2"/>
  <c r="H72" i="2"/>
  <c r="H71" i="2"/>
  <c r="H69" i="2"/>
  <c r="H68" i="2"/>
  <c r="H67" i="2"/>
  <c r="H60" i="2"/>
  <c r="H31" i="2"/>
  <c r="H34" i="2"/>
  <c r="H32" i="2"/>
  <c r="H38" i="2"/>
  <c r="H27" i="2"/>
  <c r="H28" i="2"/>
  <c r="H33" i="2"/>
  <c r="H36" i="2"/>
  <c r="H40" i="2"/>
  <c r="H26" i="2"/>
  <c r="H21" i="2"/>
  <c r="H22" i="2"/>
  <c r="H18" i="2"/>
  <c r="H24" i="2" l="1"/>
  <c r="H81" i="2"/>
  <c r="H41" i="2"/>
  <c r="H47" i="2"/>
  <c r="H74" i="2"/>
  <c r="H94" i="2"/>
  <c r="H54" i="2"/>
  <c r="H101" i="2" l="1"/>
  <c r="H3" i="2" s="1"/>
</calcChain>
</file>

<file path=xl/sharedStrings.xml><?xml version="1.0" encoding="utf-8"?>
<sst xmlns="http://schemas.openxmlformats.org/spreadsheetml/2006/main" count="159" uniqueCount="147">
  <si>
    <t>Title search and title insurance</t>
  </si>
  <si>
    <t>Home Inspection Fee</t>
  </si>
  <si>
    <t>Pre-paid Property Taxes</t>
  </si>
  <si>
    <t>Attorney's Fees</t>
  </si>
  <si>
    <t>Pre-paid General Liability and Proerty  Insurance</t>
  </si>
  <si>
    <t>Bedrooms</t>
  </si>
  <si>
    <t>BUDGET</t>
  </si>
  <si>
    <t>Furnishings</t>
  </si>
  <si>
    <t>QTY</t>
  </si>
  <si>
    <t>Cost</t>
  </si>
  <si>
    <t>Tax</t>
  </si>
  <si>
    <t>Shipping</t>
  </si>
  <si>
    <t>Bed</t>
  </si>
  <si>
    <t>Nightstand</t>
  </si>
  <si>
    <t>Matress</t>
  </si>
  <si>
    <t>Matress Cover</t>
  </si>
  <si>
    <t>TOTAL</t>
  </si>
  <si>
    <t>NOTES</t>
  </si>
  <si>
    <t>Living</t>
  </si>
  <si>
    <t>Dining</t>
  </si>
  <si>
    <t>Dresser</t>
  </si>
  <si>
    <t>https://amzn.to/3KZ15G7</t>
  </si>
  <si>
    <t>https://amzn.to/3KLMeh4</t>
  </si>
  <si>
    <t>https://amzn.to/41c2rmt</t>
  </si>
  <si>
    <t>https://amzn.to/3L3keH5</t>
  </si>
  <si>
    <t>https://amzn.to/3L2tnPY</t>
  </si>
  <si>
    <t>Basemenrt</t>
  </si>
  <si>
    <t>Sofa</t>
  </si>
  <si>
    <t>Sectional</t>
  </si>
  <si>
    <t>Recliner</t>
  </si>
  <si>
    <t>Chairs</t>
  </si>
  <si>
    <t>Side Table</t>
  </si>
  <si>
    <t>UniCost</t>
  </si>
  <si>
    <t>Coffee table</t>
  </si>
  <si>
    <t>TV</t>
  </si>
  <si>
    <t>TV Wall Mount</t>
  </si>
  <si>
    <t>Lighting</t>
  </si>
  <si>
    <t>Lamps</t>
  </si>
  <si>
    <t>Table</t>
  </si>
  <si>
    <t>Pool Table</t>
  </si>
  <si>
    <t>Exercise Equipment</t>
  </si>
  <si>
    <t>Kitchen</t>
  </si>
  <si>
    <t>Plates</t>
  </si>
  <si>
    <t>Cups</t>
  </si>
  <si>
    <t>Silverware</t>
  </si>
  <si>
    <t>Cleaning Supplies</t>
  </si>
  <si>
    <t>Coffee Maker</t>
  </si>
  <si>
    <t>Cooking Utensils</t>
  </si>
  <si>
    <t>Pots &amp; Pans</t>
  </si>
  <si>
    <t>Dishwasher</t>
  </si>
  <si>
    <t>Refridgerator</t>
  </si>
  <si>
    <t>Outdoor</t>
  </si>
  <si>
    <t>Grill</t>
  </si>
  <si>
    <t>Firepit</t>
  </si>
  <si>
    <t>Property Acquisition</t>
  </si>
  <si>
    <t>4109 N 55th St. Fort Smith, AR 72904</t>
  </si>
  <si>
    <t>Purchase price of property</t>
  </si>
  <si>
    <t>TOTAL BUDGET</t>
  </si>
  <si>
    <t>Fireplace tile</t>
  </si>
  <si>
    <t>Unit cost per sqft https://clayimports.com/products/thin-brick-2-5x8-glazed-distressed-noir-black</t>
  </si>
  <si>
    <t>Media Center</t>
  </si>
  <si>
    <t>Décor</t>
  </si>
  <si>
    <t>https://www.wayfair.com/furniture/pdp/hartin-tv-stand-for-tvs-up-to-65-w000254001.html?piid%5B0%5D=1842863787</t>
  </si>
  <si>
    <t>https://amzn.to/41fHhUB</t>
  </si>
  <si>
    <t>Rug</t>
  </si>
  <si>
    <t>https://www.wayfair.com/furniture/pdp/birch-lane-shaffer-dining-table-w004204800.html</t>
  </si>
  <si>
    <t>https://boutiquerugs.com/products/balmat-area-rug?variant=40048714416320</t>
  </si>
  <si>
    <t>https://www.wayfair.com/furniture/pdp/17-stories-kaziya-drum-end-table-w006111710.html?piid=579978597</t>
  </si>
  <si>
    <t>https://www.walmart.com/ip/Better-Homes-Gardens-Brookbury-5-Piece-Patio-Wicker-Sectional-Set/300250580</t>
  </si>
  <si>
    <t>https://www.wayfair.com/furniture/pdp/lark-manor-basilico-coffee-table-with-storage-w004535054.html</t>
  </si>
  <si>
    <t>Washer/Dryer Combo</t>
  </si>
  <si>
    <t>https://www.homedepot.com/p/GE-Profile-4-8-cu-ft-UltraFast-Combo-Washer-Dryer-with-Ventless-Heat-Pump-Technology-in-Carbon-Graphite-PFQ97HSPVDS/324668085?source=shoppingads&amp;locale=en-US&amp;srsltid=AfAwrE7l73MhtcUdzysEd4Coirz9uV05ksy2256fsyplarRmsfY_rHlmNlc</t>
  </si>
  <si>
    <t>(1 of 2 allotted to basement) https://www.walmart.com/ip/TCL-75-Class-4-Series-4K-UHD-HDR-Smart-Roku-TV-75S451/822836388?fulfillmentIntent=Pickup&amp;athbdg=L1200&amp;from=browseResults</t>
  </si>
  <si>
    <t>https://amzn.to/40u8v8M</t>
  </si>
  <si>
    <t>Remodel</t>
  </si>
  <si>
    <t>Deck</t>
  </si>
  <si>
    <t>Cabinets</t>
  </si>
  <si>
    <t>Interior Doors</t>
  </si>
  <si>
    <t>Paint</t>
  </si>
  <si>
    <t>Flooring</t>
  </si>
  <si>
    <t>Bath Basement</t>
  </si>
  <si>
    <t>Fireplace and Kitchen</t>
  </si>
  <si>
    <t>Electric</t>
  </si>
  <si>
    <t>Item</t>
  </si>
  <si>
    <t>Material</t>
  </si>
  <si>
    <t>Labor</t>
  </si>
  <si>
    <t>25x17 deck with 30 foot of railing and 10 foot step  </t>
  </si>
  <si>
    <t xml:space="preserve">Paint all trim and doors, kitchen and bath cabinets ,ceilings and walls in living room, dining room, kitchen, hallway, entry way , basement </t>
  </si>
  <si>
    <t>Cabinet doors (30 doors and 11 drawer faces ) $75 a door materials including hardware and $25 labor to hang and adjust per door . Drawer faces (11) $25 material and $15 labor per face.</t>
  </si>
  <si>
    <t>Doors (11) per door materials including knobs $150 materials and $50 labor per door</t>
  </si>
  <si>
    <t xml:space="preserve">$3 a square foot material and $3 a square foot labor. Tear out tile in dining and haul off $750. Total for 2000 square foot </t>
  </si>
  <si>
    <t>Bath to redo plumbing, level floor, set new shower and sink to outside of bath and to build walls to close in bath $3000 materials and $3000 labor.</t>
  </si>
  <si>
    <t>10% Contractor's Fee</t>
  </si>
  <si>
    <t>Fireplace tile and kitchen backsplash tile. </t>
  </si>
  <si>
    <t xml:space="preserve">replace 60 plugs and switches $3 per for materials $10 per labor. </t>
  </si>
  <si>
    <t>Ottoman</t>
  </si>
  <si>
    <t>https://amzn.to/3L38LWG</t>
  </si>
  <si>
    <t>https://www.wayfair.com/furniture/pdp/george-oliver-drayk-295-w-polyester-lounge-chair-w009582158.html</t>
  </si>
  <si>
    <t>https://amzn.to/3LmSRHX</t>
  </si>
  <si>
    <t>https://amzn.to/40zNIAL</t>
  </si>
  <si>
    <t>Light fixtures</t>
  </si>
  <si>
    <t>https://www.wayfair.com/lighting/pdp/wade-logan-vilnius-3-light-126-semi-flush-mount-w007882228.html</t>
  </si>
  <si>
    <t xml:space="preserve"> ARORP23-061 Loan to Grant </t>
  </si>
  <si>
    <t>https://www.lowes.com/pd/LG/5013712335</t>
  </si>
  <si>
    <t>https://www.lowes.com/pd/LG/5013682487</t>
  </si>
  <si>
    <t>Hood</t>
  </si>
  <si>
    <t>Oven Range</t>
  </si>
  <si>
    <t>https://www.lowes.com/pd/LG-30-in-Ducted-Stainless-Steel-Wall-Mounted-Range-Hood/5005550191</t>
  </si>
  <si>
    <t>https://www.lowes.com/pd/LG-Gas-Range-LSGL5833F/5005471641</t>
  </si>
  <si>
    <t>https://www.wayfair.com/furniture/pdp/wade-logan-159-wide-reversible-modular-sofa-chaise-w007979838.html?piid=1152624330</t>
  </si>
  <si>
    <t>https://www.wayfair.com/furniture/pdp/fat-cat-pockey-3-games-87-multi-game-table-cat10027.html</t>
  </si>
  <si>
    <t>Darts</t>
  </si>
  <si>
    <t>https://www.wayfair.com/furniture/pdp/dmi-sports-sports-paris-lighted-bristle-dartboard-and-cabinet-set-with-darts-cbqk1018.html</t>
  </si>
  <si>
    <t>Bathroom Trashcans</t>
  </si>
  <si>
    <t>https://www.wayfair.com/facilities-maintenance/pdp/home-basics-211-gallon-waste-basket-gcqs3729.html</t>
  </si>
  <si>
    <t>https://www.wayfair.com/kitchen-tabletop/pdp/t-fal-ultimate-hard-anodized-aluminum-nonstick-cookware-set-17-piece-tfl10177.html</t>
  </si>
  <si>
    <t>https://www.wayfair.com/kitchen-tabletop/pdp/home-hero-44-piece-nylon-and-stainless-steel-kitchen-utensil-set-non-stick-gmeh1005.html</t>
  </si>
  <si>
    <t>Cutting Boards</t>
  </si>
  <si>
    <t>Trash Can</t>
  </si>
  <si>
    <t>https://www.wayfair.com/facilities-maintenance/pdp/innovaze-stainless-steel-12-gallon-step-on-top-trash-can-invz1017.html</t>
  </si>
  <si>
    <t>https://www.wayfair.com/outdoor/pdp/royal-gourmet-5-burner-liquid-propane-gas-grill-rgtc1143.html</t>
  </si>
  <si>
    <t>Microwave</t>
  </si>
  <si>
    <t>https://www.bestbuy.com/site/lg-neochef-0-9-cu-ft-compact-microwave-with-easyclean-stainless-steel/5721300.p?skuId=5721300</t>
  </si>
  <si>
    <t>Vacuum</t>
  </si>
  <si>
    <t>https://www.bestbuy.com/site/lg-cordzero-a9-cordless-stick-vacuum-with-portable-charging-stand-matte-black/6483814.p?skuId=6483814</t>
  </si>
  <si>
    <t>Console Table</t>
  </si>
  <si>
    <t>https://www.wayfair.com/furniture/pdp/gracie-oaks-jo-anne-46-solid-wood-console-table-w008481948.html</t>
  </si>
  <si>
    <t>https://amzn.to/3NnJMQC</t>
  </si>
  <si>
    <t>Shop local</t>
  </si>
  <si>
    <t>Decor</t>
  </si>
  <si>
    <t>https://www.wayfair.com/kitchen-tabletop/pdp/highland-dunes-wallsend-eclipse-16-piece-glass-assorted-glassware-set-w000725171.html</t>
  </si>
  <si>
    <t>https://www.wayfair.com/kitchen-tabletop/pdp/hamilton-beach-2-way-brewer-12-cup-glass-carafe-stainless-steel-w001430252.html</t>
  </si>
  <si>
    <t>https://www.wayfair.com/kitchen-tabletop/pdp/ebern-designs-sachar-3-piece-bamboo-cutting-board-set-w005406161.html</t>
  </si>
  <si>
    <t>https://www.wayfair.com/outdoor/pdp/real-flame-lafayette-wood-burning-fire-table-by-real-flame-jfp1375.html</t>
  </si>
  <si>
    <t>https://amzn.to/422aEKF</t>
  </si>
  <si>
    <t>Toaster Oven</t>
  </si>
  <si>
    <t>https://amzn.to/40Pgw8i</t>
  </si>
  <si>
    <t>Replace Countertops</t>
  </si>
  <si>
    <t>Shop local - $6000 material plus $2000 labor</t>
  </si>
  <si>
    <t>Operating Expenses first 4 months</t>
  </si>
  <si>
    <t>Water</t>
  </si>
  <si>
    <t>Gas</t>
  </si>
  <si>
    <t>Internet</t>
  </si>
  <si>
    <t>Deck Seating</t>
  </si>
  <si>
    <t>Firepit Seating</t>
  </si>
  <si>
    <t>https://amzn.to/41NTXm1</t>
  </si>
  <si>
    <t>https://www.wayfair.com/outdoor/pdp/sand-stable-bessy-solid-wood-adirondack-chair-w003389571.html?piid%5B0%5D=1705290802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</si>
</sst>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sz val="28"/>
      <color theme="1"/>
      <name val="Courier New"/>
      <family val="3"/>
    </font>
    <font>
      <u/>
      <sz val="11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/>
    <xf numFmtId="44" fontId="3" fillId="4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indent="1"/>
    </xf>
    <xf numFmtId="0" fontId="4" fillId="8" borderId="1" xfId="0" applyFont="1" applyFill="1" applyBorder="1" applyAlignment="1">
      <alignment horizontal="center" vertical="center"/>
    </xf>
    <xf numFmtId="0" fontId="0" fillId="9" borderId="1" xfId="0" applyFill="1" applyBorder="1"/>
    <xf numFmtId="0" fontId="6" fillId="9" borderId="1" xfId="0" applyFont="1" applyFill="1" applyBorder="1" applyAlignment="1">
      <alignment horizontal="left" vertical="center" wrapText="1" inden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wrapText="1" indent="1"/>
    </xf>
    <xf numFmtId="0" fontId="3" fillId="0" borderId="1" xfId="1" applyNumberFormat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vertical="center"/>
    </xf>
    <xf numFmtId="44" fontId="3" fillId="10" borderId="1" xfId="1" applyFont="1" applyFill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44" fontId="3" fillId="11" borderId="1" xfId="1" applyFont="1" applyFill="1" applyBorder="1" applyAlignment="1">
      <alignment vertical="center"/>
    </xf>
    <xf numFmtId="44" fontId="3" fillId="11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right" vertical="center" indent="1"/>
    </xf>
    <xf numFmtId="44" fontId="4" fillId="6" borderId="1" xfId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4" fontId="3" fillId="9" borderId="1" xfId="1" applyFont="1" applyFill="1" applyBorder="1" applyAlignment="1">
      <alignment vertical="center"/>
    </xf>
    <xf numFmtId="44" fontId="3" fillId="9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44" fontId="3" fillId="2" borderId="1" xfId="0" applyNumberFormat="1" applyFont="1" applyFill="1" applyBorder="1" applyAlignment="1">
      <alignment horizontal="center"/>
    </xf>
    <xf numFmtId="44" fontId="4" fillId="8" borderId="1" xfId="0" applyNumberFormat="1" applyFont="1" applyFill="1" applyBorder="1" applyAlignment="1">
      <alignment horizontal="center" vertical="center"/>
    </xf>
    <xf numFmtId="44" fontId="3" fillId="9" borderId="1" xfId="0" applyNumberFormat="1" applyFont="1" applyFill="1" applyBorder="1" applyAlignment="1">
      <alignment horizontal="center" vertical="center"/>
    </xf>
    <xf numFmtId="44" fontId="6" fillId="9" borderId="1" xfId="0" applyNumberFormat="1" applyFont="1" applyFill="1" applyBorder="1" applyAlignment="1">
      <alignment horizontal="center" vertical="center"/>
    </xf>
    <xf numFmtId="44" fontId="3" fillId="4" borderId="1" xfId="0" applyNumberFormat="1" applyFon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/>
    </xf>
    <xf numFmtId="44" fontId="8" fillId="4" borderId="1" xfId="2" applyNumberFormat="1" applyFill="1" applyBorder="1" applyAlignment="1">
      <alignment vertical="center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44" fontId="3" fillId="0" borderId="1" xfId="1" applyNumberFormat="1" applyFont="1" applyFill="1" applyBorder="1" applyAlignment="1">
      <alignment horizontal="center" vertical="center"/>
    </xf>
    <xf numFmtId="44" fontId="3" fillId="0" borderId="1" xfId="1" applyNumberFormat="1" applyFont="1" applyFill="1" applyBorder="1" applyAlignment="1">
      <alignment vertical="center"/>
    </xf>
    <xf numFmtId="44" fontId="3" fillId="10" borderId="1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2" xfId="0" applyFont="1" applyBorder="1" applyAlignment="1">
      <alignment horizontal="left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8497B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1089660</xdr:colOff>
      <xdr:row>0</xdr:row>
      <xdr:rowOff>0</xdr:rowOff>
    </xdr:from>
    <xdr:to>
      <xdr:col>4</xdr:col>
      <xdr:colOff>472440</xdr:colOff>
      <xdr:row>0</xdr:row>
      <xdr:rowOff>1506722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F41A79-20EE-7430-AA9D-FFF6335E8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8160" y="0"/>
          <a:ext cx="1668780" cy="1506722"/>
        </a:xfrm>
        <a:prstGeom prst="rect">
          <a:avLst/>
        </a:prstGeom>
      </xdr:spPr>
    </xdr:pic>
    <xdr:clientData/>
  </xdr:twoCellAnchor>
  <xdr:twoCellAnchor editAs="oneCell">
    <xdr:from>
      <xdr:col>1</xdr:col>
      <xdr:colOff>243842</xdr:colOff>
      <xdr:row>0</xdr:row>
      <xdr:rowOff>389536</xdr:rowOff>
    </xdr:from>
    <xdr:to>
      <xdr:col>1</xdr:col>
      <xdr:colOff>2916694</xdr:colOff>
      <xdr:row>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D8ED788-1257-8570-D0EF-ED1B87527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2" y="389536"/>
          <a:ext cx="2672852" cy="1126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homedepot.com/p/GE-Profile-4-8-cu-ft-UltraFast-Combo-Washer-Dryer-with-Ventless-Heat-Pump-Technology-in-Carbon-Graphite-PFQ97HSPVDS/324668085?source=shoppingads&amp;locale=en-US&amp;srsltid=AfAwrE7l73MhtcUdzysEd4Coirz9uV05ksy2256fsyplarRmsfY_rHlmNlc" TargetMode="External"/><Relationship Id="rId7" Type="http://schemas.openxmlformats.org/officeDocument/2006/relationships/hyperlink" Target="https://amzn.to/3LmSRHX" TargetMode="External"/><Relationship Id="rId2" Type="http://schemas.openxmlformats.org/officeDocument/2006/relationships/hyperlink" Target="https://www.walmart.com/ip/TCL-75-Class-4-Series-4K-UHD-HDR-Smart-Roku-TV-75S451/822836388?fulfillmentIntent=Pickup&amp;athbdg=L1200&amp;from=browseResults" TargetMode="External"/><Relationship Id="rId1" Type="http://schemas.openxmlformats.org/officeDocument/2006/relationships/hyperlink" Target="https://www.wayfair.com/furniture/pdp/lark-manor-basilico-coffee-table-with-storage-w004535054.html" TargetMode="External"/><Relationship Id="rId6" Type="http://schemas.openxmlformats.org/officeDocument/2006/relationships/hyperlink" Target="https://amzn.to/40zNIAL" TargetMode="External"/><Relationship Id="rId5" Type="http://schemas.openxmlformats.org/officeDocument/2006/relationships/hyperlink" Target="https://www.wayfair.com/lighting/pdp/wade-logan-vilnius-3-light-126-semi-flush-mount-w007882228.html" TargetMode="External"/><Relationship Id="rId4" Type="http://schemas.openxmlformats.org/officeDocument/2006/relationships/hyperlink" Target="https://amzn.to/40u8v8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0B3D-C60A-4046-90F6-0A04249F5B9F}">
  <dimension ref="A1:J101"/>
  <sheetViews>
    <sheetView tabSelected="1" topLeftCell="A58" workbookViewId="0">
      <selection activeCell="I78" sqref="I78"/>
    </sheetView>
  </sheetViews>
  <sheetFormatPr defaultColWidth="12.21875" defaultRowHeight="14.4" x14ac:dyDescent="0.3"/>
  <cols>
    <col min="1" max="1" width="3.6640625" style="2" customWidth="1"/>
    <col min="2" max="2" width="43.5546875" style="2" customWidth="1"/>
    <col min="3" max="4" width="16.6640625" style="32" customWidth="1"/>
    <col min="5" max="5" width="16.6640625" style="47" customWidth="1"/>
    <col min="6" max="7" width="16.6640625" style="2" customWidth="1"/>
    <col min="8" max="8" width="20" style="2" customWidth="1"/>
    <col min="9" max="9" width="240" style="2" bestFit="1" customWidth="1"/>
    <col min="10" max="10" width="3.6640625" style="2" customWidth="1"/>
    <col min="11" max="16384" width="12.21875" style="2"/>
  </cols>
  <sheetData>
    <row r="1" spans="1:10" ht="119.4" customHeight="1" x14ac:dyDescent="0.3">
      <c r="A1" s="60" t="s">
        <v>102</v>
      </c>
      <c r="B1" s="49"/>
      <c r="C1" s="49"/>
      <c r="D1" s="49"/>
      <c r="E1" s="49"/>
      <c r="F1" s="49"/>
      <c r="G1" s="49"/>
      <c r="H1" s="49"/>
      <c r="I1" s="50"/>
      <c r="J1" s="1"/>
    </row>
    <row r="2" spans="1:10" ht="30.6" customHeight="1" x14ac:dyDescent="0.3">
      <c r="A2" s="57"/>
      <c r="B2" s="58"/>
      <c r="C2" s="58"/>
      <c r="D2" s="59"/>
      <c r="E2" s="42"/>
      <c r="F2" s="3"/>
      <c r="G2" s="3"/>
      <c r="H2" s="5" t="s">
        <v>57</v>
      </c>
      <c r="I2" s="5"/>
    </row>
    <row r="3" spans="1:10" x14ac:dyDescent="0.3">
      <c r="B3" s="6"/>
      <c r="C3" s="4"/>
      <c r="D3" s="4"/>
      <c r="E3" s="42"/>
      <c r="F3" s="3"/>
      <c r="G3" s="3"/>
      <c r="H3" s="7">
        <f>H101</f>
        <v>319441.31999999995</v>
      </c>
      <c r="I3" s="7"/>
    </row>
    <row r="4" spans="1:10" x14ac:dyDescent="0.3">
      <c r="B4" s="6"/>
      <c r="C4" s="51"/>
      <c r="D4" s="51"/>
      <c r="E4" s="51"/>
      <c r="F4" s="51"/>
      <c r="G4" s="51"/>
      <c r="H4" s="7"/>
      <c r="I4" s="7"/>
    </row>
    <row r="5" spans="1:10" x14ac:dyDescent="0.3">
      <c r="B5" s="10" t="s">
        <v>54</v>
      </c>
      <c r="C5" s="11" t="s">
        <v>9</v>
      </c>
      <c r="D5" s="11"/>
      <c r="E5" s="43"/>
      <c r="F5" s="11"/>
      <c r="G5" s="51"/>
      <c r="H5" s="7"/>
      <c r="I5" s="7"/>
    </row>
    <row r="6" spans="1:10" s="12" customFormat="1" x14ac:dyDescent="0.3">
      <c r="B6" s="13" t="s">
        <v>55</v>
      </c>
      <c r="C6" s="38"/>
      <c r="D6" s="38"/>
      <c r="E6" s="44"/>
      <c r="F6" s="16"/>
      <c r="G6" s="16"/>
      <c r="H6" s="37"/>
      <c r="I6" s="16"/>
    </row>
    <row r="7" spans="1:10" x14ac:dyDescent="0.3">
      <c r="B7" s="17" t="s">
        <v>56</v>
      </c>
      <c r="C7" s="21">
        <v>215000</v>
      </c>
      <c r="D7" s="19"/>
      <c r="E7" s="19"/>
      <c r="F7" s="20"/>
      <c r="G7" s="20"/>
      <c r="H7" s="22"/>
      <c r="I7" s="23"/>
    </row>
    <row r="8" spans="1:10" x14ac:dyDescent="0.3">
      <c r="B8" s="17" t="s">
        <v>0</v>
      </c>
      <c r="C8" s="21">
        <v>2000</v>
      </c>
      <c r="D8" s="19"/>
      <c r="E8" s="19"/>
      <c r="F8" s="20"/>
      <c r="G8" s="20"/>
      <c r="H8" s="22"/>
      <c r="I8" s="23"/>
    </row>
    <row r="9" spans="1:10" x14ac:dyDescent="0.3">
      <c r="B9" s="17" t="s">
        <v>1</v>
      </c>
      <c r="C9" s="21">
        <v>200</v>
      </c>
      <c r="D9" s="19"/>
      <c r="E9" s="19"/>
      <c r="F9" s="20"/>
      <c r="G9" s="20"/>
      <c r="H9" s="22"/>
      <c r="I9" s="23"/>
    </row>
    <row r="10" spans="1:10" x14ac:dyDescent="0.3">
      <c r="B10" s="17" t="s">
        <v>2</v>
      </c>
      <c r="C10" s="21">
        <v>1360</v>
      </c>
      <c r="D10" s="19"/>
      <c r="E10" s="19"/>
      <c r="F10" s="20"/>
      <c r="G10" s="20"/>
      <c r="H10" s="22"/>
      <c r="I10" s="23"/>
    </row>
    <row r="11" spans="1:10" ht="26.4" x14ac:dyDescent="0.3">
      <c r="B11" s="17" t="s">
        <v>4</v>
      </c>
      <c r="C11" s="21">
        <v>2000</v>
      </c>
      <c r="D11" s="19"/>
      <c r="E11" s="19"/>
      <c r="F11" s="20"/>
      <c r="G11" s="20"/>
      <c r="H11" s="22"/>
      <c r="I11" s="23"/>
    </row>
    <row r="12" spans="1:10" x14ac:dyDescent="0.3">
      <c r="B12" s="17" t="s">
        <v>3</v>
      </c>
      <c r="C12" s="21">
        <v>1000</v>
      </c>
      <c r="D12" s="19"/>
      <c r="E12" s="19"/>
      <c r="F12" s="20"/>
      <c r="G12" s="20"/>
      <c r="H12" s="22"/>
      <c r="I12" s="23"/>
    </row>
    <row r="13" spans="1:10" x14ac:dyDescent="0.3">
      <c r="B13" s="17"/>
      <c r="C13" s="21">
        <f>SUM(C7:C12)</f>
        <v>221560</v>
      </c>
      <c r="D13" s="19"/>
      <c r="E13" s="19"/>
      <c r="F13" s="20"/>
      <c r="G13" s="20"/>
      <c r="H13" s="22"/>
      <c r="I13" s="23"/>
    </row>
    <row r="14" spans="1:10" s="41" customFormat="1" x14ac:dyDescent="0.3">
      <c r="C14" s="40"/>
      <c r="D14" s="34"/>
      <c r="E14" s="39"/>
      <c r="F14" s="35"/>
      <c r="G14" s="35"/>
      <c r="H14" s="40"/>
      <c r="I14" s="35"/>
    </row>
    <row r="15" spans="1:10" s="8" customFormat="1" ht="15" x14ac:dyDescent="0.25">
      <c r="B15" s="9"/>
      <c r="C15" s="51"/>
      <c r="D15" s="51"/>
      <c r="E15" s="51"/>
      <c r="F15" s="51"/>
      <c r="G15" s="51"/>
      <c r="H15" s="52" t="s">
        <v>6</v>
      </c>
      <c r="I15" s="53" t="s">
        <v>17</v>
      </c>
    </row>
    <row r="16" spans="1:10" x14ac:dyDescent="0.3">
      <c r="B16" s="10" t="s">
        <v>7</v>
      </c>
      <c r="C16" s="11" t="s">
        <v>8</v>
      </c>
      <c r="D16" s="11" t="s">
        <v>32</v>
      </c>
      <c r="E16" s="43" t="s">
        <v>10</v>
      </c>
      <c r="F16" s="11" t="s">
        <v>11</v>
      </c>
      <c r="G16" s="51"/>
      <c r="H16" s="52"/>
      <c r="I16" s="53"/>
    </row>
    <row r="17" spans="2:9" s="12" customFormat="1" x14ac:dyDescent="0.3">
      <c r="B17" s="13" t="s">
        <v>5</v>
      </c>
      <c r="C17" s="14"/>
      <c r="D17" s="14"/>
      <c r="E17" s="45"/>
      <c r="F17" s="15"/>
      <c r="G17" s="15"/>
      <c r="H17" s="16"/>
      <c r="I17" s="16"/>
    </row>
    <row r="18" spans="2:9" x14ac:dyDescent="0.3">
      <c r="B18" s="17" t="s">
        <v>12</v>
      </c>
      <c r="C18" s="18">
        <v>12</v>
      </c>
      <c r="D18" s="19">
        <v>58.95</v>
      </c>
      <c r="E18" s="19">
        <v>112.88</v>
      </c>
      <c r="F18" s="20">
        <v>479.88</v>
      </c>
      <c r="G18" s="20"/>
      <c r="H18" s="21">
        <f>C18*D18+E18+F18+G18</f>
        <v>1300.1600000000001</v>
      </c>
      <c r="I18" s="23" t="s">
        <v>22</v>
      </c>
    </row>
    <row r="19" spans="2:9" x14ac:dyDescent="0.3">
      <c r="B19" s="17" t="s">
        <v>14</v>
      </c>
      <c r="C19" s="18">
        <v>12</v>
      </c>
      <c r="D19" s="19">
        <v>186.99</v>
      </c>
      <c r="E19" s="19">
        <v>213.12</v>
      </c>
      <c r="F19" s="20">
        <v>0</v>
      </c>
      <c r="G19" s="20"/>
      <c r="H19" s="21">
        <f>C19*D19+E19+F19+G19</f>
        <v>2457</v>
      </c>
      <c r="I19" s="23" t="s">
        <v>23</v>
      </c>
    </row>
    <row r="20" spans="2:9" x14ac:dyDescent="0.3">
      <c r="B20" s="17" t="s">
        <v>113</v>
      </c>
      <c r="C20" s="18">
        <v>3</v>
      </c>
      <c r="D20" s="19">
        <v>13.77</v>
      </c>
      <c r="E20" s="19">
        <v>3.92</v>
      </c>
      <c r="F20" s="20">
        <v>0</v>
      </c>
      <c r="G20" s="20"/>
      <c r="H20" s="21">
        <f>C20*D20+E20+F20+G20</f>
        <v>45.230000000000004</v>
      </c>
      <c r="I20" s="23" t="s">
        <v>114</v>
      </c>
    </row>
    <row r="21" spans="2:9" x14ac:dyDescent="0.3">
      <c r="B21" s="17" t="s">
        <v>20</v>
      </c>
      <c r="C21" s="18">
        <v>12</v>
      </c>
      <c r="D21" s="19">
        <v>161.13</v>
      </c>
      <c r="E21" s="19">
        <v>183.72</v>
      </c>
      <c r="F21" s="20">
        <v>0</v>
      </c>
      <c r="G21" s="20"/>
      <c r="H21" s="21">
        <f>C21*D21+E21+F21+G21</f>
        <v>2117.2799999999997</v>
      </c>
      <c r="I21" s="23" t="s">
        <v>25</v>
      </c>
    </row>
    <row r="22" spans="2:9" x14ac:dyDescent="0.3">
      <c r="B22" s="17" t="s">
        <v>13</v>
      </c>
      <c r="C22" s="18">
        <v>12</v>
      </c>
      <c r="D22" s="19">
        <v>56.9</v>
      </c>
      <c r="E22" s="19">
        <v>64.92</v>
      </c>
      <c r="F22" s="20">
        <v>0</v>
      </c>
      <c r="G22" s="20"/>
      <c r="H22" s="21">
        <f>C22*D22+E22+F22+G22</f>
        <v>747.71999999999991</v>
      </c>
      <c r="I22" s="23" t="s">
        <v>21</v>
      </c>
    </row>
    <row r="23" spans="2:9" x14ac:dyDescent="0.3">
      <c r="B23" s="17" t="s">
        <v>15</v>
      </c>
      <c r="C23" s="18">
        <v>7</v>
      </c>
      <c r="D23" s="19">
        <v>27.95</v>
      </c>
      <c r="E23" s="19">
        <v>18.62</v>
      </c>
      <c r="F23" s="20">
        <v>0</v>
      </c>
      <c r="G23" s="20"/>
      <c r="H23" s="21">
        <f>C23*D23+E23+F23+G23</f>
        <v>214.27</v>
      </c>
      <c r="I23" s="23" t="s">
        <v>24</v>
      </c>
    </row>
    <row r="24" spans="2:9" x14ac:dyDescent="0.3">
      <c r="B24" s="33"/>
      <c r="C24" s="34"/>
      <c r="D24" s="34"/>
      <c r="E24" s="39"/>
      <c r="F24" s="40"/>
      <c r="G24" s="35"/>
      <c r="H24" s="26">
        <f>SUM(H18:H23)</f>
        <v>6881.6600000000008</v>
      </c>
      <c r="I24" s="23"/>
    </row>
    <row r="25" spans="2:9" s="12" customFormat="1" x14ac:dyDescent="0.3">
      <c r="B25" s="13" t="s">
        <v>18</v>
      </c>
      <c r="C25" s="14"/>
      <c r="D25" s="14"/>
      <c r="E25" s="45"/>
      <c r="F25" s="15"/>
      <c r="G25" s="15"/>
      <c r="H25" s="36"/>
      <c r="I25" s="37"/>
    </row>
    <row r="26" spans="2:9" x14ac:dyDescent="0.3">
      <c r="B26" s="17" t="s">
        <v>95</v>
      </c>
      <c r="C26" s="18">
        <v>2</v>
      </c>
      <c r="D26" s="19">
        <v>35.99</v>
      </c>
      <c r="E26" s="19">
        <v>6.84</v>
      </c>
      <c r="F26" s="20">
        <v>0</v>
      </c>
      <c r="G26" s="20"/>
      <c r="H26" s="21">
        <f>C26*D26+E26+F26+G26</f>
        <v>78.820000000000007</v>
      </c>
      <c r="I26" s="23" t="s">
        <v>96</v>
      </c>
    </row>
    <row r="27" spans="2:9" x14ac:dyDescent="0.3">
      <c r="B27" s="17" t="s">
        <v>28</v>
      </c>
      <c r="C27" s="18">
        <v>1</v>
      </c>
      <c r="D27" s="19">
        <v>1699.99</v>
      </c>
      <c r="E27" s="19">
        <v>161.5</v>
      </c>
      <c r="F27" s="20">
        <v>0</v>
      </c>
      <c r="G27" s="20"/>
      <c r="H27" s="21">
        <f t="shared" ref="H27:H40" si="0">C27*D27+E27+F27+G27</f>
        <v>1861.49</v>
      </c>
      <c r="I27" s="48" t="s">
        <v>109</v>
      </c>
    </row>
    <row r="28" spans="2:9" x14ac:dyDescent="0.3">
      <c r="B28" s="17" t="s">
        <v>29</v>
      </c>
      <c r="C28" s="18">
        <v>1</v>
      </c>
      <c r="D28" s="19">
        <v>700</v>
      </c>
      <c r="E28" s="19">
        <v>66.5</v>
      </c>
      <c r="F28" s="20">
        <v>0</v>
      </c>
      <c r="G28" s="20"/>
      <c r="H28" s="21">
        <f t="shared" si="0"/>
        <v>766.5</v>
      </c>
      <c r="I28" s="23" t="s">
        <v>128</v>
      </c>
    </row>
    <row r="29" spans="2:9" x14ac:dyDescent="0.3">
      <c r="B29" s="17" t="s">
        <v>60</v>
      </c>
      <c r="C29" s="18">
        <v>1</v>
      </c>
      <c r="D29" s="19">
        <v>169.99</v>
      </c>
      <c r="E29" s="19">
        <v>16.149999999999999</v>
      </c>
      <c r="F29" s="20">
        <v>0</v>
      </c>
      <c r="G29" s="20"/>
      <c r="H29" s="21">
        <f t="shared" si="0"/>
        <v>186.14000000000001</v>
      </c>
      <c r="I29" s="23" t="s">
        <v>62</v>
      </c>
    </row>
    <row r="30" spans="2:9" x14ac:dyDescent="0.3">
      <c r="B30" s="17" t="s">
        <v>123</v>
      </c>
      <c r="C30" s="18">
        <v>1</v>
      </c>
      <c r="D30" s="19">
        <v>449.99</v>
      </c>
      <c r="E30" s="19">
        <v>42.75</v>
      </c>
      <c r="F30" s="20">
        <v>0</v>
      </c>
      <c r="G30" s="20"/>
      <c r="H30" s="21">
        <f t="shared" ref="H30" si="1">C30*D30+E30+F30+G30</f>
        <v>492.74</v>
      </c>
      <c r="I30" s="23" t="s">
        <v>124</v>
      </c>
    </row>
    <row r="31" spans="2:9" x14ac:dyDescent="0.3">
      <c r="B31" s="17" t="s">
        <v>61</v>
      </c>
      <c r="C31" s="18">
        <v>1</v>
      </c>
      <c r="D31" s="19">
        <v>1000</v>
      </c>
      <c r="E31" s="19">
        <v>95</v>
      </c>
      <c r="F31" s="20">
        <v>0</v>
      </c>
      <c r="G31" s="20"/>
      <c r="H31" s="21">
        <f t="shared" si="0"/>
        <v>1095</v>
      </c>
      <c r="I31" s="23" t="s">
        <v>128</v>
      </c>
    </row>
    <row r="32" spans="2:9" x14ac:dyDescent="0.3">
      <c r="B32" s="17" t="s">
        <v>64</v>
      </c>
      <c r="C32" s="18">
        <v>1</v>
      </c>
      <c r="D32" s="19">
        <v>270.76</v>
      </c>
      <c r="E32" s="19">
        <v>25.72</v>
      </c>
      <c r="F32" s="20">
        <v>0</v>
      </c>
      <c r="G32" s="20"/>
      <c r="H32" s="21">
        <f t="shared" si="0"/>
        <v>296.48</v>
      </c>
      <c r="I32" s="23" t="s">
        <v>63</v>
      </c>
    </row>
    <row r="33" spans="2:9" x14ac:dyDescent="0.3">
      <c r="B33" s="17" t="s">
        <v>33</v>
      </c>
      <c r="C33" s="18">
        <v>1</v>
      </c>
      <c r="D33" s="19">
        <v>157.99</v>
      </c>
      <c r="E33" s="19">
        <v>15.01</v>
      </c>
      <c r="F33" s="20">
        <v>0</v>
      </c>
      <c r="G33" s="20"/>
      <c r="H33" s="21">
        <f t="shared" si="0"/>
        <v>173</v>
      </c>
      <c r="I33" s="48" t="s">
        <v>69</v>
      </c>
    </row>
    <row r="34" spans="2:9" x14ac:dyDescent="0.3">
      <c r="B34" s="17" t="s">
        <v>37</v>
      </c>
      <c r="C34" s="18">
        <v>3</v>
      </c>
      <c r="D34" s="19">
        <v>400</v>
      </c>
      <c r="E34" s="19">
        <v>38</v>
      </c>
      <c r="F34" s="20">
        <v>0</v>
      </c>
      <c r="G34" s="20"/>
      <c r="H34" s="21">
        <f t="shared" si="0"/>
        <v>1238</v>
      </c>
      <c r="I34" s="23" t="s">
        <v>128</v>
      </c>
    </row>
    <row r="35" spans="2:9" x14ac:dyDescent="0.3">
      <c r="B35" s="17" t="s">
        <v>125</v>
      </c>
      <c r="C35" s="18">
        <v>1</v>
      </c>
      <c r="D35" s="19">
        <v>142.99</v>
      </c>
      <c r="E35" s="19">
        <v>13.58</v>
      </c>
      <c r="F35" s="20">
        <v>0</v>
      </c>
      <c r="G35" s="20"/>
      <c r="H35" s="21">
        <f t="shared" ref="H35" si="2">C35*D35+E35+F35+G35</f>
        <v>156.57000000000002</v>
      </c>
      <c r="I35" s="23" t="s">
        <v>126</v>
      </c>
    </row>
    <row r="36" spans="2:9" x14ac:dyDescent="0.3">
      <c r="B36" s="17" t="s">
        <v>30</v>
      </c>
      <c r="C36" s="18">
        <v>2</v>
      </c>
      <c r="D36" s="19">
        <v>339.99</v>
      </c>
      <c r="E36" s="19">
        <v>64.599999999999994</v>
      </c>
      <c r="F36" s="20">
        <v>0</v>
      </c>
      <c r="G36" s="20"/>
      <c r="H36" s="21">
        <f t="shared" si="0"/>
        <v>744.58</v>
      </c>
      <c r="I36" s="23" t="s">
        <v>97</v>
      </c>
    </row>
    <row r="37" spans="2:9" x14ac:dyDescent="0.3">
      <c r="B37" s="17" t="s">
        <v>34</v>
      </c>
      <c r="C37" s="18">
        <v>2</v>
      </c>
      <c r="D37" s="19">
        <v>538</v>
      </c>
      <c r="E37" s="19">
        <v>102.22</v>
      </c>
      <c r="F37" s="20">
        <v>0</v>
      </c>
      <c r="G37" s="20"/>
      <c r="H37" s="21">
        <f>C37*D37+E37+F37+G37</f>
        <v>1178.22</v>
      </c>
      <c r="I37" s="48" t="s">
        <v>72</v>
      </c>
    </row>
    <row r="38" spans="2:9" x14ac:dyDescent="0.3">
      <c r="B38" s="17" t="s">
        <v>35</v>
      </c>
      <c r="C38" s="18">
        <v>2</v>
      </c>
      <c r="D38" s="19">
        <v>89.99</v>
      </c>
      <c r="E38" s="19">
        <v>17.100000000000001</v>
      </c>
      <c r="F38" s="20">
        <v>0</v>
      </c>
      <c r="G38" s="20"/>
      <c r="H38" s="21">
        <f t="shared" si="0"/>
        <v>197.07999999999998</v>
      </c>
      <c r="I38" s="23" t="s">
        <v>127</v>
      </c>
    </row>
    <row r="39" spans="2:9" x14ac:dyDescent="0.3">
      <c r="B39" s="17" t="s">
        <v>58</v>
      </c>
      <c r="C39" s="18">
        <v>90</v>
      </c>
      <c r="D39" s="19">
        <v>17.5</v>
      </c>
      <c r="E39" s="19"/>
      <c r="F39" s="20">
        <v>275</v>
      </c>
      <c r="G39" s="20"/>
      <c r="H39" s="21">
        <f t="shared" si="0"/>
        <v>1850</v>
      </c>
      <c r="I39" s="23" t="s">
        <v>59</v>
      </c>
    </row>
    <row r="40" spans="2:9" x14ac:dyDescent="0.3">
      <c r="B40" s="17" t="s">
        <v>31</v>
      </c>
      <c r="C40" s="18">
        <v>1</v>
      </c>
      <c r="D40" s="19">
        <v>204.34</v>
      </c>
      <c r="E40" s="19">
        <v>19.41</v>
      </c>
      <c r="F40" s="20"/>
      <c r="G40" s="20"/>
      <c r="H40" s="21">
        <f t="shared" si="0"/>
        <v>223.75</v>
      </c>
      <c r="I40" s="23" t="s">
        <v>67</v>
      </c>
    </row>
    <row r="41" spans="2:9" x14ac:dyDescent="0.3">
      <c r="B41" s="17"/>
      <c r="C41" s="24"/>
      <c r="D41" s="24"/>
      <c r="E41" s="46"/>
      <c r="F41" s="25"/>
      <c r="G41" s="25"/>
      <c r="H41" s="27">
        <f>SUM(H26:H40)</f>
        <v>10538.369999999999</v>
      </c>
      <c r="I41" s="25"/>
    </row>
    <row r="42" spans="2:9" s="12" customFormat="1" x14ac:dyDescent="0.3">
      <c r="B42" s="13" t="s">
        <v>19</v>
      </c>
      <c r="C42" s="38"/>
      <c r="D42" s="38"/>
      <c r="E42" s="44"/>
      <c r="F42" s="16"/>
      <c r="G42" s="16"/>
      <c r="H42" s="37"/>
      <c r="I42" s="16"/>
    </row>
    <row r="43" spans="2:9" x14ac:dyDescent="0.3">
      <c r="B43" s="17" t="s">
        <v>38</v>
      </c>
      <c r="C43" s="18">
        <v>1</v>
      </c>
      <c r="D43" s="19">
        <v>1193</v>
      </c>
      <c r="E43" s="19">
        <v>113.34</v>
      </c>
      <c r="F43" s="20">
        <v>0</v>
      </c>
      <c r="G43" s="20"/>
      <c r="H43" s="21">
        <f>C43*D43+E43+F43+G43</f>
        <v>1306.3399999999999</v>
      </c>
      <c r="I43" s="23" t="s">
        <v>65</v>
      </c>
    </row>
    <row r="44" spans="2:9" x14ac:dyDescent="0.3">
      <c r="B44" s="17" t="s">
        <v>30</v>
      </c>
      <c r="C44" s="18">
        <v>8</v>
      </c>
      <c r="D44" s="19">
        <v>65</v>
      </c>
      <c r="E44" s="19">
        <v>46.55</v>
      </c>
      <c r="F44" s="20">
        <v>0</v>
      </c>
      <c r="G44" s="20"/>
      <c r="H44" s="21">
        <f>C44*D44+E44+F44+G44</f>
        <v>566.54999999999995</v>
      </c>
      <c r="I44" s="48" t="s">
        <v>73</v>
      </c>
    </row>
    <row r="45" spans="2:9" x14ac:dyDescent="0.3">
      <c r="B45" s="17" t="s">
        <v>61</v>
      </c>
      <c r="C45" s="18">
        <v>1</v>
      </c>
      <c r="D45" s="19">
        <v>1000</v>
      </c>
      <c r="E45" s="19">
        <v>95</v>
      </c>
      <c r="F45" s="20">
        <v>0</v>
      </c>
      <c r="G45" s="20"/>
      <c r="H45" s="21">
        <f>C45*D45+E45+F45+G45</f>
        <v>1095</v>
      </c>
      <c r="I45" s="23" t="s">
        <v>128</v>
      </c>
    </row>
    <row r="46" spans="2:9" x14ac:dyDescent="0.3">
      <c r="B46" s="17" t="s">
        <v>64</v>
      </c>
      <c r="C46" s="18">
        <v>1</v>
      </c>
      <c r="D46" s="19">
        <v>376.4</v>
      </c>
      <c r="E46" s="19">
        <v>35.76</v>
      </c>
      <c r="F46" s="20">
        <v>0</v>
      </c>
      <c r="G46" s="20"/>
      <c r="H46" s="21">
        <f>C46*D46+E46+F46+G46</f>
        <v>412.15999999999997</v>
      </c>
      <c r="I46" s="23" t="s">
        <v>66</v>
      </c>
    </row>
    <row r="47" spans="2:9" x14ac:dyDescent="0.3">
      <c r="B47" s="17"/>
      <c r="C47" s="24"/>
      <c r="D47" s="24"/>
      <c r="E47" s="46"/>
      <c r="F47" s="25"/>
      <c r="G47" s="25"/>
      <c r="H47" s="27">
        <f>SUM(H43:H46)</f>
        <v>3380.0499999999997</v>
      </c>
      <c r="I47" s="25"/>
    </row>
    <row r="48" spans="2:9" s="12" customFormat="1" x14ac:dyDescent="0.3">
      <c r="B48" s="13" t="s">
        <v>26</v>
      </c>
      <c r="C48" s="38"/>
      <c r="D48" s="38"/>
      <c r="E48" s="44"/>
      <c r="F48" s="16"/>
      <c r="G48" s="16"/>
      <c r="H48" s="37"/>
      <c r="I48" s="16"/>
    </row>
    <row r="49" spans="2:9" x14ac:dyDescent="0.3">
      <c r="B49" s="17" t="s">
        <v>27</v>
      </c>
      <c r="C49" s="18">
        <v>1</v>
      </c>
      <c r="D49" s="19">
        <v>800</v>
      </c>
      <c r="E49" s="19">
        <v>76</v>
      </c>
      <c r="F49" s="20">
        <v>0</v>
      </c>
      <c r="G49" s="20"/>
      <c r="H49" s="21">
        <f t="shared" ref="H49:H53" si="3">C49*D49+E49+F49+G49</f>
        <v>876</v>
      </c>
      <c r="I49" s="23" t="s">
        <v>128</v>
      </c>
    </row>
    <row r="50" spans="2:9" x14ac:dyDescent="0.3">
      <c r="B50" s="17" t="s">
        <v>39</v>
      </c>
      <c r="C50" s="18">
        <v>1</v>
      </c>
      <c r="D50" s="19">
        <v>1162.17</v>
      </c>
      <c r="E50" s="19">
        <v>110.41</v>
      </c>
      <c r="F50" s="20">
        <v>0</v>
      </c>
      <c r="G50" s="20"/>
      <c r="H50" s="21">
        <f t="shared" si="3"/>
        <v>1272.5800000000002</v>
      </c>
      <c r="I50" s="23" t="s">
        <v>110</v>
      </c>
    </row>
    <row r="51" spans="2:9" x14ac:dyDescent="0.3">
      <c r="B51" s="17" t="s">
        <v>111</v>
      </c>
      <c r="C51" s="18">
        <v>1</v>
      </c>
      <c r="D51" s="19">
        <v>97.9</v>
      </c>
      <c r="E51" s="19">
        <v>9.3000000000000007</v>
      </c>
      <c r="F51" s="20">
        <v>0</v>
      </c>
      <c r="G51" s="20"/>
      <c r="H51" s="21">
        <f t="shared" si="3"/>
        <v>107.2</v>
      </c>
      <c r="I51" s="23" t="s">
        <v>112</v>
      </c>
    </row>
    <row r="52" spans="2:9" x14ac:dyDescent="0.3">
      <c r="B52" s="17" t="s">
        <v>40</v>
      </c>
      <c r="C52" s="18">
        <v>1</v>
      </c>
      <c r="D52" s="19">
        <v>1262</v>
      </c>
      <c r="E52" s="19">
        <v>119.89</v>
      </c>
      <c r="F52" s="20">
        <v>0</v>
      </c>
      <c r="G52" s="20"/>
      <c r="H52" s="21">
        <f t="shared" si="3"/>
        <v>1381.89</v>
      </c>
      <c r="I52" s="23" t="s">
        <v>145</v>
      </c>
    </row>
    <row r="53" spans="2:9" x14ac:dyDescent="0.3">
      <c r="B53" s="17" t="s">
        <v>70</v>
      </c>
      <c r="C53" s="18">
        <v>2</v>
      </c>
      <c r="D53" s="19">
        <v>2899</v>
      </c>
      <c r="E53" s="19">
        <v>550.80999999999995</v>
      </c>
      <c r="F53" s="20">
        <v>0</v>
      </c>
      <c r="G53" s="20"/>
      <c r="H53" s="21">
        <f t="shared" si="3"/>
        <v>6348.8099999999995</v>
      </c>
      <c r="I53" s="48" t="s">
        <v>71</v>
      </c>
    </row>
    <row r="54" spans="2:9" x14ac:dyDescent="0.3">
      <c r="B54" s="17"/>
      <c r="C54" s="24"/>
      <c r="D54" s="24"/>
      <c r="E54" s="46"/>
      <c r="F54" s="25"/>
      <c r="G54" s="25"/>
      <c r="H54" s="27">
        <f>SUM(H49:H53)</f>
        <v>9986.48</v>
      </c>
      <c r="I54" s="25"/>
    </row>
    <row r="55" spans="2:9" s="12" customFormat="1" x14ac:dyDescent="0.3">
      <c r="B55" s="13" t="s">
        <v>41</v>
      </c>
      <c r="C55" s="14"/>
      <c r="D55" s="14"/>
      <c r="E55" s="45"/>
      <c r="F55" s="15"/>
      <c r="G55" s="15"/>
      <c r="H55" s="36"/>
      <c r="I55" s="37"/>
    </row>
    <row r="56" spans="2:9" x14ac:dyDescent="0.3">
      <c r="B56" s="17" t="s">
        <v>42</v>
      </c>
      <c r="C56" s="18">
        <v>1</v>
      </c>
      <c r="D56" s="19">
        <v>186.57</v>
      </c>
      <c r="E56" s="19">
        <v>17.72</v>
      </c>
      <c r="F56" s="20">
        <v>0</v>
      </c>
      <c r="G56" s="20"/>
      <c r="H56" s="21">
        <f>C56*D56+E56+F56+G56</f>
        <v>204.29</v>
      </c>
      <c r="I56" s="48" t="s">
        <v>98</v>
      </c>
    </row>
    <row r="57" spans="2:9" x14ac:dyDescent="0.3">
      <c r="B57" s="17" t="s">
        <v>43</v>
      </c>
      <c r="C57" s="18">
        <v>2</v>
      </c>
      <c r="D57" s="19">
        <v>29.99</v>
      </c>
      <c r="E57" s="19">
        <v>5.7</v>
      </c>
      <c r="F57" s="20">
        <v>0</v>
      </c>
      <c r="G57" s="20"/>
      <c r="H57" s="21">
        <f t="shared" ref="H57:H59" si="4">C57*D57+E57+F57+G57</f>
        <v>65.679999999999993</v>
      </c>
      <c r="I57" s="23" t="s">
        <v>130</v>
      </c>
    </row>
    <row r="58" spans="2:9" x14ac:dyDescent="0.3">
      <c r="B58" s="17" t="s">
        <v>44</v>
      </c>
      <c r="C58" s="18">
        <v>1</v>
      </c>
      <c r="D58" s="19">
        <v>49.4</v>
      </c>
      <c r="E58" s="19">
        <v>9.4</v>
      </c>
      <c r="F58" s="20">
        <v>0</v>
      </c>
      <c r="G58" s="20"/>
      <c r="H58" s="21">
        <f t="shared" si="4"/>
        <v>58.8</v>
      </c>
      <c r="I58" s="48" t="s">
        <v>99</v>
      </c>
    </row>
    <row r="59" spans="2:9" x14ac:dyDescent="0.3">
      <c r="B59" s="17" t="s">
        <v>100</v>
      </c>
      <c r="C59" s="18">
        <v>2</v>
      </c>
      <c r="D59" s="19">
        <v>98.99</v>
      </c>
      <c r="E59" s="19">
        <v>18.809999999999999</v>
      </c>
      <c r="F59" s="20">
        <v>0</v>
      </c>
      <c r="G59" s="20"/>
      <c r="H59" s="21">
        <f t="shared" si="4"/>
        <v>216.79</v>
      </c>
      <c r="I59" s="48" t="s">
        <v>101</v>
      </c>
    </row>
    <row r="60" spans="2:9" x14ac:dyDescent="0.3">
      <c r="B60" s="17" t="s">
        <v>45</v>
      </c>
      <c r="C60" s="18">
        <v>1</v>
      </c>
      <c r="D60" s="19">
        <v>400</v>
      </c>
      <c r="E60" s="19">
        <v>38</v>
      </c>
      <c r="F60" s="20">
        <v>0</v>
      </c>
      <c r="G60" s="20"/>
      <c r="H60" s="21">
        <f t="shared" ref="H60:H73" si="5">C60*D60+E60+F60+G60</f>
        <v>438</v>
      </c>
      <c r="I60" s="23" t="s">
        <v>128</v>
      </c>
    </row>
    <row r="61" spans="2:9" x14ac:dyDescent="0.3">
      <c r="B61" s="17" t="s">
        <v>137</v>
      </c>
      <c r="C61" s="18">
        <v>1</v>
      </c>
      <c r="D61" s="19">
        <v>6000</v>
      </c>
      <c r="E61" s="19">
        <v>2000</v>
      </c>
      <c r="F61" s="20">
        <v>0</v>
      </c>
      <c r="G61" s="20"/>
      <c r="H61" s="21">
        <f t="shared" si="5"/>
        <v>8000</v>
      </c>
      <c r="I61" s="23" t="s">
        <v>138</v>
      </c>
    </row>
    <row r="62" spans="2:9" x14ac:dyDescent="0.3">
      <c r="B62" s="17" t="s">
        <v>129</v>
      </c>
      <c r="C62" s="18">
        <v>1</v>
      </c>
      <c r="D62" s="19">
        <v>1500</v>
      </c>
      <c r="E62" s="19">
        <v>142.5</v>
      </c>
      <c r="F62" s="20">
        <v>0</v>
      </c>
      <c r="G62" s="20"/>
      <c r="H62" s="21">
        <f t="shared" si="5"/>
        <v>1642.5</v>
      </c>
      <c r="I62" s="23" t="s">
        <v>128</v>
      </c>
    </row>
    <row r="63" spans="2:9" x14ac:dyDescent="0.3">
      <c r="B63" s="17" t="s">
        <v>118</v>
      </c>
      <c r="C63" s="18">
        <v>1</v>
      </c>
      <c r="D63" s="19">
        <v>69.98</v>
      </c>
      <c r="E63" s="19">
        <v>6.65</v>
      </c>
      <c r="F63" s="20">
        <v>0</v>
      </c>
      <c r="G63" s="20"/>
      <c r="H63" s="21">
        <f t="shared" ref="H63" si="6">C63*D63+E63+F63+G63</f>
        <v>76.63000000000001</v>
      </c>
      <c r="I63" s="23" t="s">
        <v>119</v>
      </c>
    </row>
    <row r="64" spans="2:9" x14ac:dyDescent="0.3">
      <c r="B64" s="17" t="s">
        <v>117</v>
      </c>
      <c r="C64" s="18">
        <v>1</v>
      </c>
      <c r="D64" s="19">
        <v>22.42</v>
      </c>
      <c r="E64" s="19">
        <v>2.13</v>
      </c>
      <c r="F64" s="20">
        <v>0</v>
      </c>
      <c r="G64" s="20"/>
      <c r="H64" s="21">
        <f t="shared" ref="H64:H66" si="7">C64*D64+E64+F64+G64</f>
        <v>24.55</v>
      </c>
      <c r="I64" s="23" t="s">
        <v>132</v>
      </c>
    </row>
    <row r="65" spans="2:9" x14ac:dyDescent="0.3">
      <c r="B65" s="17" t="s">
        <v>135</v>
      </c>
      <c r="C65" s="18">
        <v>1</v>
      </c>
      <c r="D65" s="19">
        <v>269.99</v>
      </c>
      <c r="E65" s="19">
        <v>25.65</v>
      </c>
      <c r="F65" s="20">
        <v>0</v>
      </c>
      <c r="G65" s="20"/>
      <c r="H65" s="21">
        <f t="shared" si="7"/>
        <v>295.64</v>
      </c>
      <c r="I65" s="23" t="s">
        <v>136</v>
      </c>
    </row>
    <row r="66" spans="2:9" x14ac:dyDescent="0.3">
      <c r="B66" s="17" t="s">
        <v>121</v>
      </c>
      <c r="C66" s="18">
        <v>1</v>
      </c>
      <c r="D66" s="19">
        <v>159.99</v>
      </c>
      <c r="E66" s="19">
        <v>15.2</v>
      </c>
      <c r="F66" s="20">
        <v>0</v>
      </c>
      <c r="G66" s="20"/>
      <c r="H66" s="21">
        <f t="shared" si="7"/>
        <v>175.19</v>
      </c>
      <c r="I66" s="23" t="s">
        <v>122</v>
      </c>
    </row>
    <row r="67" spans="2:9" x14ac:dyDescent="0.3">
      <c r="B67" s="17" t="s">
        <v>46</v>
      </c>
      <c r="C67" s="18">
        <v>1</v>
      </c>
      <c r="D67" s="19">
        <v>74.989999999999995</v>
      </c>
      <c r="E67" s="19">
        <v>7.12</v>
      </c>
      <c r="F67" s="20">
        <v>0</v>
      </c>
      <c r="G67" s="20"/>
      <c r="H67" s="21">
        <f t="shared" si="5"/>
        <v>82.11</v>
      </c>
      <c r="I67" s="23" t="s">
        <v>131</v>
      </c>
    </row>
    <row r="68" spans="2:9" x14ac:dyDescent="0.3">
      <c r="B68" s="17" t="s">
        <v>47</v>
      </c>
      <c r="C68" s="18">
        <v>1</v>
      </c>
      <c r="D68" s="19">
        <v>35.03</v>
      </c>
      <c r="E68" s="19">
        <v>3.33</v>
      </c>
      <c r="F68" s="20">
        <v>0</v>
      </c>
      <c r="G68" s="20"/>
      <c r="H68" s="21">
        <f t="shared" si="5"/>
        <v>38.36</v>
      </c>
      <c r="I68" s="23" t="s">
        <v>116</v>
      </c>
    </row>
    <row r="69" spans="2:9" x14ac:dyDescent="0.3">
      <c r="B69" s="17" t="s">
        <v>48</v>
      </c>
      <c r="C69" s="18">
        <v>1</v>
      </c>
      <c r="D69" s="19">
        <v>199.99</v>
      </c>
      <c r="E69" s="19">
        <v>19</v>
      </c>
      <c r="F69" s="20">
        <v>0</v>
      </c>
      <c r="G69" s="20"/>
      <c r="H69" s="21">
        <f t="shared" si="5"/>
        <v>218.99</v>
      </c>
      <c r="I69" s="23" t="s">
        <v>115</v>
      </c>
    </row>
    <row r="70" spans="2:9" x14ac:dyDescent="0.3">
      <c r="B70" s="17" t="s">
        <v>105</v>
      </c>
      <c r="C70" s="18">
        <v>1</v>
      </c>
      <c r="D70" s="19">
        <v>1000</v>
      </c>
      <c r="E70" s="19">
        <v>95</v>
      </c>
      <c r="F70" s="20">
        <v>0</v>
      </c>
      <c r="G70" s="20"/>
      <c r="H70" s="21">
        <f t="shared" ref="H70" si="8">C70*D70+E70+F70+G70</f>
        <v>1095</v>
      </c>
      <c r="I70" s="23" t="s">
        <v>107</v>
      </c>
    </row>
    <row r="71" spans="2:9" x14ac:dyDescent="0.3">
      <c r="B71" s="17" t="s">
        <v>106</v>
      </c>
      <c r="C71" s="18">
        <v>1</v>
      </c>
      <c r="D71" s="19">
        <v>1740</v>
      </c>
      <c r="E71" s="19">
        <v>165.3</v>
      </c>
      <c r="F71" s="20">
        <v>0</v>
      </c>
      <c r="G71" s="20"/>
      <c r="H71" s="21">
        <f t="shared" si="5"/>
        <v>1905.3</v>
      </c>
      <c r="I71" s="23" t="s">
        <v>108</v>
      </c>
    </row>
    <row r="72" spans="2:9" x14ac:dyDescent="0.3">
      <c r="B72" s="17" t="s">
        <v>49</v>
      </c>
      <c r="C72" s="18">
        <v>1</v>
      </c>
      <c r="D72" s="19">
        <v>1200</v>
      </c>
      <c r="E72" s="19">
        <v>114</v>
      </c>
      <c r="F72" s="20">
        <v>0</v>
      </c>
      <c r="G72" s="20"/>
      <c r="H72" s="21">
        <f t="shared" si="5"/>
        <v>1314</v>
      </c>
      <c r="I72" s="23" t="s">
        <v>104</v>
      </c>
    </row>
    <row r="73" spans="2:9" x14ac:dyDescent="0.3">
      <c r="B73" s="17" t="s">
        <v>50</v>
      </c>
      <c r="C73" s="18">
        <v>1</v>
      </c>
      <c r="D73" s="19">
        <v>1609.43</v>
      </c>
      <c r="E73" s="19">
        <v>152.9</v>
      </c>
      <c r="F73" s="20">
        <v>0</v>
      </c>
      <c r="G73" s="20"/>
      <c r="H73" s="21">
        <f t="shared" si="5"/>
        <v>1762.3300000000002</v>
      </c>
      <c r="I73" s="23" t="s">
        <v>103</v>
      </c>
    </row>
    <row r="74" spans="2:9" x14ac:dyDescent="0.3">
      <c r="B74" s="17"/>
      <c r="C74" s="24"/>
      <c r="D74" s="24"/>
      <c r="E74" s="46"/>
      <c r="F74" s="25"/>
      <c r="G74" s="25"/>
      <c r="H74" s="27">
        <f>SUM(H56:H73)</f>
        <v>17614.16</v>
      </c>
      <c r="I74" s="25"/>
    </row>
    <row r="75" spans="2:9" s="12" customFormat="1" x14ac:dyDescent="0.3">
      <c r="B75" s="13" t="s">
        <v>51</v>
      </c>
      <c r="C75" s="38"/>
      <c r="D75" s="38"/>
      <c r="E75" s="44"/>
      <c r="F75" s="16"/>
      <c r="G75" s="16"/>
      <c r="H75" s="37"/>
      <c r="I75" s="16"/>
    </row>
    <row r="76" spans="2:9" x14ac:dyDescent="0.3">
      <c r="B76" s="17" t="s">
        <v>143</v>
      </c>
      <c r="C76" s="18">
        <v>1</v>
      </c>
      <c r="D76" s="19">
        <v>897</v>
      </c>
      <c r="E76" s="19">
        <v>85.22</v>
      </c>
      <c r="F76" s="20">
        <v>0</v>
      </c>
      <c r="G76" s="20"/>
      <c r="H76" s="21">
        <f>C76*D76+E76+F76+G76</f>
        <v>982.22</v>
      </c>
      <c r="I76" s="23" t="s">
        <v>68</v>
      </c>
    </row>
    <row r="77" spans="2:9" x14ac:dyDescent="0.3">
      <c r="B77" s="17" t="s">
        <v>52</v>
      </c>
      <c r="C77" s="18">
        <v>1</v>
      </c>
      <c r="D77" s="19">
        <v>258.45999999999998</v>
      </c>
      <c r="E77" s="19">
        <v>24.55</v>
      </c>
      <c r="F77" s="20">
        <v>0</v>
      </c>
      <c r="G77" s="20"/>
      <c r="H77" s="21">
        <f t="shared" ref="H77:H80" si="9">C77*D77+E77*F77+G77</f>
        <v>258.45999999999998</v>
      </c>
      <c r="I77" s="23" t="s">
        <v>120</v>
      </c>
    </row>
    <row r="78" spans="2:9" x14ac:dyDescent="0.3">
      <c r="B78" s="17" t="s">
        <v>144</v>
      </c>
      <c r="C78" s="18">
        <v>6</v>
      </c>
      <c r="D78" s="19">
        <v>82.99</v>
      </c>
      <c r="E78" s="19">
        <v>47.3</v>
      </c>
      <c r="F78" s="20"/>
      <c r="G78" s="20"/>
      <c r="H78" s="21">
        <f t="shared" si="9"/>
        <v>497.93999999999994</v>
      </c>
      <c r="I78" s="23" t="s">
        <v>146</v>
      </c>
    </row>
    <row r="79" spans="2:9" x14ac:dyDescent="0.3">
      <c r="B79" s="17" t="s">
        <v>53</v>
      </c>
      <c r="C79" s="18">
        <v>1</v>
      </c>
      <c r="D79" s="19">
        <v>136.99</v>
      </c>
      <c r="E79" s="19">
        <v>13.01</v>
      </c>
      <c r="F79" s="20">
        <v>0</v>
      </c>
      <c r="G79" s="20"/>
      <c r="H79" s="21">
        <f t="shared" si="9"/>
        <v>136.99</v>
      </c>
      <c r="I79" s="23" t="s">
        <v>133</v>
      </c>
    </row>
    <row r="80" spans="2:9" x14ac:dyDescent="0.3">
      <c r="B80" s="17" t="s">
        <v>36</v>
      </c>
      <c r="C80" s="18">
        <v>1</v>
      </c>
      <c r="D80" s="19">
        <v>39.99</v>
      </c>
      <c r="E80" s="19">
        <v>3.8</v>
      </c>
      <c r="F80" s="20">
        <v>0</v>
      </c>
      <c r="G80" s="20"/>
      <c r="H80" s="21">
        <f t="shared" si="9"/>
        <v>39.99</v>
      </c>
      <c r="I80" s="23" t="s">
        <v>134</v>
      </c>
    </row>
    <row r="81" spans="2:9" x14ac:dyDescent="0.3">
      <c r="B81" s="17"/>
      <c r="C81" s="24"/>
      <c r="D81" s="24"/>
      <c r="E81" s="46"/>
      <c r="F81" s="25"/>
      <c r="G81" s="25"/>
      <c r="H81" s="27">
        <f>SUM(H76:H80)</f>
        <v>1915.6</v>
      </c>
      <c r="I81" s="25"/>
    </row>
    <row r="82" spans="2:9" s="8" customFormat="1" ht="15" x14ac:dyDescent="0.25">
      <c r="B82" s="9"/>
      <c r="C82" s="51"/>
      <c r="D82" s="51"/>
      <c r="E82" s="51"/>
      <c r="F82" s="51"/>
      <c r="G82" s="51"/>
      <c r="H82" s="52" t="s">
        <v>6</v>
      </c>
      <c r="I82" s="53" t="s">
        <v>17</v>
      </c>
    </row>
    <row r="83" spans="2:9" x14ac:dyDescent="0.3">
      <c r="B83" s="10" t="s">
        <v>74</v>
      </c>
      <c r="C83" s="11" t="s">
        <v>84</v>
      </c>
      <c r="D83" s="11" t="s">
        <v>85</v>
      </c>
      <c r="E83" s="43"/>
      <c r="F83" s="11"/>
      <c r="G83" s="51"/>
      <c r="H83" s="52"/>
      <c r="I83" s="53"/>
    </row>
    <row r="84" spans="2:9" s="12" customFormat="1" x14ac:dyDescent="0.3">
      <c r="B84" s="13" t="s">
        <v>83</v>
      </c>
      <c r="C84" s="14"/>
      <c r="D84" s="14"/>
      <c r="E84" s="45"/>
      <c r="F84" s="15"/>
      <c r="G84" s="15"/>
      <c r="H84" s="36"/>
      <c r="I84" s="37"/>
    </row>
    <row r="85" spans="2:9" x14ac:dyDescent="0.3">
      <c r="B85" s="17" t="s">
        <v>75</v>
      </c>
      <c r="C85" s="54">
        <v>3500</v>
      </c>
      <c r="D85" s="54">
        <v>3500</v>
      </c>
      <c r="E85" s="54"/>
      <c r="F85" s="55"/>
      <c r="G85" s="55"/>
      <c r="H85" s="56">
        <f>C85+D85+E85+F85+G85</f>
        <v>7000</v>
      </c>
      <c r="I85" s="23" t="s">
        <v>86</v>
      </c>
    </row>
    <row r="86" spans="2:9" x14ac:dyDescent="0.3">
      <c r="B86" s="17" t="s">
        <v>78</v>
      </c>
      <c r="C86" s="54">
        <v>4500</v>
      </c>
      <c r="D86" s="54">
        <v>1700</v>
      </c>
      <c r="E86" s="54"/>
      <c r="F86" s="55"/>
      <c r="G86" s="55"/>
      <c r="H86" s="56">
        <f t="shared" ref="H86:H92" si="10">C86+D86+E86+F86+G86</f>
        <v>6200</v>
      </c>
      <c r="I86" s="23" t="s">
        <v>87</v>
      </c>
    </row>
    <row r="87" spans="2:9" ht="17.399999999999999" customHeight="1" x14ac:dyDescent="0.3">
      <c r="B87" s="17" t="s">
        <v>76</v>
      </c>
      <c r="C87" s="54">
        <v>2525</v>
      </c>
      <c r="D87" s="54">
        <v>915</v>
      </c>
      <c r="E87" s="54"/>
      <c r="F87" s="55"/>
      <c r="G87" s="55"/>
      <c r="H87" s="56">
        <f t="shared" si="10"/>
        <v>3440</v>
      </c>
      <c r="I87" s="23" t="s">
        <v>88</v>
      </c>
    </row>
    <row r="88" spans="2:9" x14ac:dyDescent="0.3">
      <c r="B88" s="17" t="s">
        <v>77</v>
      </c>
      <c r="C88" s="54">
        <v>1650</v>
      </c>
      <c r="D88" s="54">
        <v>550</v>
      </c>
      <c r="E88" s="54"/>
      <c r="F88" s="55"/>
      <c r="G88" s="55"/>
      <c r="H88" s="56">
        <f t="shared" si="10"/>
        <v>2200</v>
      </c>
      <c r="I88" s="23" t="s">
        <v>89</v>
      </c>
    </row>
    <row r="89" spans="2:9" x14ac:dyDescent="0.3">
      <c r="B89" s="17" t="s">
        <v>79</v>
      </c>
      <c r="C89" s="54">
        <v>6000</v>
      </c>
      <c r="D89" s="54">
        <v>6750</v>
      </c>
      <c r="E89" s="54"/>
      <c r="F89" s="55"/>
      <c r="G89" s="55"/>
      <c r="H89" s="56">
        <f t="shared" si="10"/>
        <v>12750</v>
      </c>
      <c r="I89" s="23" t="s">
        <v>90</v>
      </c>
    </row>
    <row r="90" spans="2:9" x14ac:dyDescent="0.3">
      <c r="B90" s="17" t="s">
        <v>80</v>
      </c>
      <c r="C90" s="54">
        <v>3000</v>
      </c>
      <c r="D90" s="54">
        <v>3000</v>
      </c>
      <c r="E90" s="54"/>
      <c r="F90" s="55"/>
      <c r="G90" s="55"/>
      <c r="H90" s="56">
        <f t="shared" si="10"/>
        <v>6000</v>
      </c>
      <c r="I90" s="23" t="s">
        <v>91</v>
      </c>
    </row>
    <row r="91" spans="2:9" x14ac:dyDescent="0.3">
      <c r="B91" s="17" t="s">
        <v>81</v>
      </c>
      <c r="C91" s="54">
        <v>1400</v>
      </c>
      <c r="D91" s="54">
        <v>980</v>
      </c>
      <c r="E91" s="54"/>
      <c r="F91" s="55"/>
      <c r="G91" s="55"/>
      <c r="H91" s="56">
        <f t="shared" si="10"/>
        <v>2380</v>
      </c>
      <c r="I91" s="23" t="s">
        <v>93</v>
      </c>
    </row>
    <row r="92" spans="2:9" x14ac:dyDescent="0.3">
      <c r="B92" s="17" t="s">
        <v>82</v>
      </c>
      <c r="C92" s="54">
        <v>180</v>
      </c>
      <c r="D92" s="54">
        <v>600</v>
      </c>
      <c r="E92" s="54"/>
      <c r="F92" s="55"/>
      <c r="G92" s="55"/>
      <c r="H92" s="56">
        <f t="shared" si="10"/>
        <v>780</v>
      </c>
      <c r="I92" s="23" t="s">
        <v>94</v>
      </c>
    </row>
    <row r="93" spans="2:9" x14ac:dyDescent="0.3">
      <c r="B93" s="17" t="s">
        <v>92</v>
      </c>
      <c r="C93" s="54"/>
      <c r="D93" s="54"/>
      <c r="E93" s="54"/>
      <c r="F93" s="55"/>
      <c r="G93" s="55"/>
      <c r="H93" s="56">
        <v>4075</v>
      </c>
      <c r="I93" s="23"/>
    </row>
    <row r="94" spans="2:9" x14ac:dyDescent="0.3">
      <c r="B94" s="17"/>
      <c r="C94" s="46"/>
      <c r="D94" s="46"/>
      <c r="E94" s="46"/>
      <c r="F94" s="23"/>
      <c r="G94" s="23"/>
      <c r="H94" s="27">
        <f>SUM(H85:H93)</f>
        <v>44825</v>
      </c>
      <c r="I94" s="25"/>
    </row>
    <row r="95" spans="2:9" s="12" customFormat="1" x14ac:dyDescent="0.3">
      <c r="B95" s="13" t="s">
        <v>139</v>
      </c>
      <c r="C95" s="14"/>
      <c r="D95" s="14"/>
      <c r="E95" s="45"/>
      <c r="F95" s="15"/>
      <c r="G95" s="15"/>
      <c r="H95" s="36"/>
      <c r="I95" s="37"/>
    </row>
    <row r="96" spans="2:9" x14ac:dyDescent="0.3">
      <c r="B96" s="17" t="s">
        <v>140</v>
      </c>
      <c r="C96" s="18">
        <v>4</v>
      </c>
      <c r="D96" s="19">
        <v>250</v>
      </c>
      <c r="E96" s="19"/>
      <c r="F96" s="20"/>
      <c r="G96" s="20"/>
      <c r="H96" s="21">
        <f>C96*D96</f>
        <v>1000</v>
      </c>
      <c r="I96" s="23"/>
    </row>
    <row r="97" spans="2:9" x14ac:dyDescent="0.3">
      <c r="B97" s="17" t="s">
        <v>82</v>
      </c>
      <c r="C97" s="18">
        <v>4</v>
      </c>
      <c r="D97" s="19">
        <v>200</v>
      </c>
      <c r="E97" s="19"/>
      <c r="F97" s="20"/>
      <c r="G97" s="20"/>
      <c r="H97" s="21">
        <f t="shared" ref="H97:H99" si="11">C97*D97</f>
        <v>800</v>
      </c>
      <c r="I97" s="48"/>
    </row>
    <row r="98" spans="2:9" x14ac:dyDescent="0.3">
      <c r="B98" s="17" t="s">
        <v>141</v>
      </c>
      <c r="C98" s="18">
        <v>4</v>
      </c>
      <c r="D98" s="19">
        <v>150</v>
      </c>
      <c r="E98" s="19"/>
      <c r="F98" s="20"/>
      <c r="G98" s="20"/>
      <c r="H98" s="21">
        <f t="shared" si="11"/>
        <v>600</v>
      </c>
      <c r="I98" s="23"/>
    </row>
    <row r="99" spans="2:9" x14ac:dyDescent="0.3">
      <c r="B99" s="17" t="s">
        <v>142</v>
      </c>
      <c r="C99" s="18">
        <v>4</v>
      </c>
      <c r="D99" s="19">
        <v>85</v>
      </c>
      <c r="E99" s="19"/>
      <c r="F99" s="20"/>
      <c r="G99" s="20"/>
      <c r="H99" s="21">
        <f t="shared" si="11"/>
        <v>340</v>
      </c>
      <c r="I99" s="23"/>
    </row>
    <row r="100" spans="2:9" x14ac:dyDescent="0.3">
      <c r="B100" s="17"/>
      <c r="C100" s="46"/>
      <c r="D100" s="46"/>
      <c r="E100" s="46"/>
      <c r="F100" s="23"/>
      <c r="G100" s="23"/>
      <c r="H100" s="27">
        <f>SUM(H96:H99)</f>
        <v>2740</v>
      </c>
      <c r="I100" s="25"/>
    </row>
    <row r="101" spans="2:9" s="28" customFormat="1" x14ac:dyDescent="0.3">
      <c r="B101" s="10" t="s">
        <v>16</v>
      </c>
      <c r="C101" s="11"/>
      <c r="D101" s="11"/>
      <c r="E101" s="43"/>
      <c r="F101" s="29"/>
      <c r="G101" s="30"/>
      <c r="H101" s="31">
        <f>SUM(C13,H24,H41,H47,H54,H74,H81,H94,H100)</f>
        <v>319441.31999999995</v>
      </c>
      <c r="I101" s="29"/>
    </row>
  </sheetData>
  <mergeCells count="15">
    <mergeCell ref="C82:D82"/>
    <mergeCell ref="E82:F82"/>
    <mergeCell ref="G82:G83"/>
    <mergeCell ref="H82:H83"/>
    <mergeCell ref="I82:I83"/>
    <mergeCell ref="C15:D15"/>
    <mergeCell ref="E15:F15"/>
    <mergeCell ref="G15:G16"/>
    <mergeCell ref="H15:H16"/>
    <mergeCell ref="I15:I16"/>
    <mergeCell ref="A1:I1"/>
    <mergeCell ref="A2:D2"/>
    <mergeCell ref="C4:D4"/>
    <mergeCell ref="E4:F4"/>
    <mergeCell ref="G4:G5"/>
  </mergeCells>
  <hyperlinks>
    <hyperlink ref="I33" r:id="rId1" xr:uid="{20F37C92-C214-484C-9782-A557601E42C3}"/>
    <hyperlink ref="I37" r:id="rId2" xr:uid="{B81D2827-B549-C248-90D4-FCD6F67D34EC}"/>
    <hyperlink ref="I53" r:id="rId3" xr:uid="{30B0227F-595E-2848-84B6-44A9167EC015}"/>
    <hyperlink ref="I44" r:id="rId4" xr:uid="{3362117A-E3F5-F046-829E-5915C5EEB9B3}"/>
    <hyperlink ref="I59" r:id="rId5" xr:uid="{45ACE448-200C-4502-9B44-42EEB9CB42B6}"/>
    <hyperlink ref="I58" r:id="rId6" xr:uid="{6B40851B-592C-4575-96FB-E31B32742BA9}"/>
    <hyperlink ref="I56" r:id="rId7" xr:uid="{B687F82A-888D-4FCE-BAD4-4C4B21A25EC7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Coats</dc:creator>
  <cp:lastModifiedBy>Austin Coats</cp:lastModifiedBy>
  <dcterms:created xsi:type="dcterms:W3CDTF">2023-03-14T14:49:26Z</dcterms:created>
  <dcterms:modified xsi:type="dcterms:W3CDTF">2023-04-29T18:28:09Z</dcterms:modified>
</cp:coreProperties>
</file>